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540" windowWidth="28800" windowHeight="15900"/>
  </bookViews>
  <sheets>
    <sheet name="На 01.10.2020 г.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F29" i="1"/>
  <c r="F23" i="1" l="1"/>
  <c r="E23" i="1" l="1"/>
  <c r="D23" i="1" l="1"/>
  <c r="C23" i="1"/>
  <c r="C29" i="1"/>
  <c r="F11" i="1" l="1"/>
  <c r="E11" i="1"/>
  <c r="D11" i="1"/>
  <c r="C11" i="1"/>
  <c r="F14" i="1" l="1"/>
  <c r="D14" i="1"/>
  <c r="E28" i="1" l="1"/>
  <c r="E6" i="1"/>
  <c r="E17" i="1"/>
  <c r="E27" i="1" l="1"/>
  <c r="C27" i="1" l="1"/>
  <c r="D27" i="1"/>
  <c r="F27" i="1"/>
  <c r="F17" i="1"/>
  <c r="F6" i="1"/>
  <c r="D17" i="1"/>
  <c r="C14" i="1"/>
  <c r="D6" i="1"/>
  <c r="C6" i="1"/>
  <c r="D29" i="1" l="1"/>
  <c r="F28" i="1"/>
  <c r="C28" i="1"/>
  <c r="D28" i="1"/>
  <c r="I26" i="1"/>
</calcChain>
</file>

<file path=xl/sharedStrings.xml><?xml version="1.0" encoding="utf-8"?>
<sst xmlns="http://schemas.openxmlformats.org/spreadsheetml/2006/main" count="55" uniqueCount="48">
  <si>
    <t>Наименование МО</t>
  </si>
  <si>
    <t>Наименование микрорайона (массива), в котором строятся объекты инженерной и транспортной инфраструктуры</t>
  </si>
  <si>
    <t>Размер предоставленной субсидии, руб.</t>
  </si>
  <si>
    <t>Размер использованной субсидии, руб.</t>
  </si>
  <si>
    <t>Размер предусмотренных средств муниципального бюджета, руб.</t>
  </si>
  <si>
    <t>Размер использованных средств муниципального бюджета, руб.</t>
  </si>
  <si>
    <t>Информация о муниципальном контракте (номер и дата контракта, наименование организации - подрядчика, сумма контракта)</t>
  </si>
  <si>
    <t>ВСЕВОЛОЖСКИЙ МУНИЦИПАЛЬНЫЙ РАЙОН</t>
  </si>
  <si>
    <t>ИТОГО:</t>
  </si>
  <si>
    <t>КИНГИСЕППСКИЙ МУНИЦИПАЛЬНЫЙ РАЙОН</t>
  </si>
  <si>
    <t>ПРИОЗЕРСКИЙ МУНИЦИПАЛЬНЫЙ РАЙОН</t>
  </si>
  <si>
    <t>ТИХВИНСКИЙ МУНИЦИПАЛЬНЫЙ РАЙОН</t>
  </si>
  <si>
    <t>Тихвинское городское поселение Тихвинского мунциипального района</t>
  </si>
  <si>
    <t>Общий итог по разделу "СТРОИТЕЛЬСТВО"</t>
  </si>
  <si>
    <t>Исполнитель:</t>
  </si>
  <si>
    <t>Д.С.Миматов</t>
  </si>
  <si>
    <t>ГАТЧИНСКИЙ МУНИЦИПАЛЬНЫЙ РАЙОН</t>
  </si>
  <si>
    <t>Массив «Заячий ремиз», квартал №10</t>
  </si>
  <si>
    <t>ВЫБОРГСКИЙ МУНИЦИАПАЛЬНЫЙ РАЙОН</t>
  </si>
  <si>
    <t>Город Гатчина Гатчинского Муниципального Района</t>
  </si>
  <si>
    <t xml:space="preserve">Каменногорское городское поселение </t>
  </si>
  <si>
    <t xml:space="preserve">массив 
п. Возрождение
</t>
  </si>
  <si>
    <t xml:space="preserve">Кингисеппское городское поселение </t>
  </si>
  <si>
    <t xml:space="preserve">г. Кингисепп,
мкр. Новый Луцк
</t>
  </si>
  <si>
    <t xml:space="preserve">Сосновское  сельское поселение </t>
  </si>
  <si>
    <t>Массивы ул. Октябрьская и ул. Октябрьская 2 очередь, п.Сосново</t>
  </si>
  <si>
    <t>ВЫБОРГСКИЙ МУНИЦИПАЛЬНЫЙ РАЙОН</t>
  </si>
  <si>
    <t>Отчет об использовании субсидии, предоставленной в 2020 году из областного бюджета на строительство объектов инженерной и транспортной инфраструктуры.</t>
  </si>
  <si>
    <t xml:space="preserve">Красноозерное сельское поселение  </t>
  </si>
  <si>
    <t>массив д. Красноозерное</t>
  </si>
  <si>
    <t xml:space="preserve">Мельниковское сельское поселение </t>
  </si>
  <si>
    <t>Массив ул.Новоселов</t>
  </si>
  <si>
    <t xml:space="preserve">Запорожское  сельское поселение </t>
  </si>
  <si>
    <t>Массив 
п. Денисово</t>
  </si>
  <si>
    <t>Массив между д. Заболотье и Фишева Гора, г. Тихвин</t>
  </si>
  <si>
    <t>Сертолово Всеволожского Муниципального Района</t>
  </si>
  <si>
    <t>г. Сертолово, мкр. Черная речка</t>
  </si>
  <si>
    <t>Заместитель председателя комитета по строительству:</t>
  </si>
  <si>
    <t>В.В. Паршин</t>
  </si>
  <si>
    <t xml:space="preserve">Переходящий МК № 55/19 от 14.11.2019 г. на строительство транспортной инфраструктуры кварталов жилой застройки по ул. Октябрьская, по ул. Октябрьская II очередь по адресу: Ленинградская область, Приозерский район, п. Сосново. Подрядная организация: ООО «Управление механизации 68». Срок по выполнения работ контракту: до 30.11.2022г.
Запланированные на 2020 год работы, предусмотренные соглашением  о предоставлении субсидии, выполнены в полном объеме. Предоставленная субсидия освоена в полном объеме. 
</t>
  </si>
  <si>
    <t xml:space="preserve">Заключен  муниципальный контракт №0145200000419000626 от 03.06.2019 г. на выполнение работ по объекту: «Строительство объектов инженерной и транспортной инфраструктуры на территории квартала индивидуальной жилой застройки микрорайона «Новый Луцк» г. Кингисеппа Ленинградской области. Срок по контракту: не позднее 30.04.2022. Подрядчик: ООО «ГОРОД». Заключен муниципальный контракт №0145300010319000219-0976484-01 от 06.09.19г.  на выполнение работ по строительному  контролю с  подрядной организацией ООО «Строй-Импульс». Муниципальный контракт № 52-07 от 22.07.19 на осуществление авторского надзора за строительством объекта с подрядной организацией ООО «СтройСтандарт».  
Выполнены следующие работы: частичное устройство дорожной одежды (устройство основания из щебня и устройство подстилающих  и выравнивающих слоев из песка на тротуарах); частичное устройство наружного освещения (установка ж/б опор):  *песок-246м, щебень-212м, опоры -8шт; водоотводные канавы-170м; монтаж водопропускных труб-5 шт; монтаж  Б.Р.100.30.15-380м.п.; монтаж БР100.20.08-240м.п; планировка грунта-270м.
В настоящее время работы приостановлены в связи с ненадлежащим исполнением подрядной организацией ООО «ГОРОД» обязательств по муниципальному контракту (низкие темпы производства работ, отсутствие в необходимом количестве техники, персонала и материалов на объекте). МКУ «Служба городского хозяйства» муниципального образования «Кингисеппский муниципальный район» проводит претензионную работу.
 </t>
  </si>
  <si>
    <t xml:space="preserve">Заключен муниципальный контракт № 01452000004200011710001 от 03.08.2020 г. на выполнение работ по объекту: «Строительство объектов инженерной и транспортной инфраструктуры  между деревнями Заболотье и Фишева Гора Тихвинского городского поселения Тихвинского муниципального района». Подрядная организация: ООО Строительно-монтажное эксплуатационное управление «Заневка». Срок по выполнения работ контракту: до 31.12.2023г. 
Запланированные на 2020 год работы, предусмотренные соглашением  о предоставлении субсидии, выполнены в полном объеме. Предоставленная субсидия освоена в полном объеме. 
</t>
  </si>
  <si>
    <t xml:space="preserve">Подрядной организацией ООО «НСК» в апреле 2020 года частично выполнены работы по строительству дороги.МК № 19 от 23.09.19 г. с подрядной организацией ООО «НСК» расторгнут 29 мая 2020 года по соглашению сторон. Заключен муниципальный контракт от №12 от 27.11.2020г. по строительству инженерной и транспортной инфраструктуры на объекте: «Массив индивидуальной жилой застройки» по адресу: Ленинградская область, Приозерский район, пос. Денисово (Массив № 1). Подрядная организация  ООО «ОблСервис».
Подрядной организацией  ООО «ОблСервис» не выполнены работы, предусмотренные соглашением о предоставлении субсидии на 2020 год,  в связи с заключением муниципального контракта в конце ноября 2020 года (при организации конкурсных процедур в целях заключения муниципального контракта с подрядной организацией на строительство объектов инженерной и транспортной инфраструктуры возникали следующие случаи, которые влекут за собой необходимость муниципальным образованиям повторно направить заявку в комитет государственного заказа Ленинградской области для объявления нового аукциона: отсутствие претендентов, необходимых для определения поставщика (подрядчика, исполнителя) на право заключения муниципального контракта; отсутствие документов, подтверждающие наличие опыта выполнения работ по строительству, реконструкции линейного объекта).
</t>
  </si>
  <si>
    <t>Заключен муниципальный контракт от 24.11.2020г. № ЗП-10/20 на выполнение работ по объекту: «Строительство объектов инженерной и транспортной инфраструктуры  в массиве по ул. Новоселов в пос. Мельниково Приозерского района, Ленинградской области». Подрядная организация  ООО «СИТИСТРОЙ».                                                                                                                                      Подрядной организацией   ООО «СИТИСТРОЙ» не выполнены работы, предусмотренные соглашением о предоставлении субсидии на 2020 год,  в связи с заключением муниципального контракта в конце ноября 2020 года (при организации конкурсных процедур в целях заключения муниципального контракта с подрядной организацией на строительство объектов инженерной и транспортной инфраструктуры возникали следующие случаи, которые влекут за собой необходимость муниципальным образованиям повторно направить заявку в комитет государственного заказа Ленинградской области для объявления нового аукциона: отсутствие претендентов, необходимых для определения поставщика (подрядчика, исполнителя) на право заключения муниципального контракта; отсутствие документов, подтверждающие наличие опыта выполнения работ по строительству, реконструкции линейного объекта)</t>
  </si>
  <si>
    <t>Переходящий МК № 187/19 от 27.09.2019 г. на выполнение работ по объекту «Строительство инженерной и транспортной инфраструктуры микрорайона «Заячий Ремиз», квартал №10 г. Гатчина» Ленинградской области  на сумму 90 187 410,00 руб. (в.т.ч. ОБ-81 168 669,00 руб.; МБ-9018741,00 руб. Срок по контракту: не позднее 15.11.2021 г. Подрядчик: ООО "ДСК Регион". МК №22/20 от 28.012020 г. Частично выполнены работы по строительству улично-дорожной сети, сети электроснабжения и электроосвещения, строительному контролю. Запланированные на 2020 год работы, предусмотренные соглашением  о предоставлении субсидии, выполнены в полном объеме. Предоставленная субсидия освоена в полном объеме.</t>
  </si>
  <si>
    <t>Заключен муниципальный контракт №41/20-К от 05.10.2020 г. на выполнение работ по объекту: «Строительство объектов инженерной и транспортной инфраструктуры  по адресу: мкр. Черная речка, г. Сертолово, Всеволожского района, Ленинградской области». Подрядная организация: ООО «Террикон». Подрядной организацией ООО «Террикон» частично выполнены работы по устройству наружных сетей водопровода, канализации. Подрядной организацией ООО «Террикон» не выполнены работы, предусмотренные соглашением о предоставлении субсидии на 2020 год,  в связи с заключением муниципального контракта в октябре 2020 года (при организации конкурсных процедур в целях заключения муниципального контракта с подрядной организацией на строительство объектов инженерной и транспортной инфраструктуры возникали следующие случаи, которые влекут за собой необходимость муниципальным образованиям повторно направить заявку в комитет государственного заказа Ленинградской области для объявления нового аукциона: отсутствие претендентов, необходимых для определения поставщика (подрядчика, исполнителя) на право заключения муниципального контракта; отсутствие документов, подтверждающие наличие опыта выполнения работ по строительству, реконструкции линейного объекта)</t>
  </si>
  <si>
    <t xml:space="preserve">Заключен муниципальный контракт от 26.10.2020 № 61020 на выполнение работ по объекту: «Строительство объектов инженерной и транспортной инфраструктуры  в массиве дер. Красноозерное Приозерского района, Ленинградской области». Подрядная организация  ООО «Техносфера».  В соответствии с постановлением Правительства Ленинградской области от 14 декабря 2020 года № 818 «О внесении изменения в постановление Правительства Ленинградской области от 31 января 2020 года №37 «О мерах по реализации в 2020 году областного закона «Об областном бюджете Ленинградской области на 2020 год и на плановый период 2021 и 2022 годов») с администрацией муниципального образования «Красноозерное сельское поселение» Приозерского  муниципального района заключено соглашение о предоставлении субсидии, предусматривающее условия об авансировании, также заключено дополнительное соглашение от 24 декабря № 2 к муниципальному контракту № 60201 от 26.10.2020 года. Предоставленная субсидия в размере 24 993,77829 тыс. рублей  в полном объеме перечислена в соответствии с условиями в рамках заключенного соглашения о предоставлении субсидии (погашение аванса осуществляется нарастающим итогом в срок до 01 июня 2021 года). </t>
  </si>
  <si>
    <t xml:space="preserve">1-й этап строительства: Заключен муниципальный контракт 41-ЭА/105-оз/1 от 15.10.2019г. с подрядной организацией ООО «Мегастрой»  «На выполнение работ по  строительству инфраструктуры к земельным участкам, предоставляемым в п. Возрождение в соответствии с областным законом от 14 октября 2008 года №105-ОЗ». 
Выполнены работы по устройству водопропускных труб, устройству проезда №6а, работы по защите существующего кабеля связи, работы по устройству проезда № 1, проезда № 2, проезда № 4, проезда № 5.
2-й  этап строительства: Заключен муниципальный контракт №776-ЭА/105-ОЗ от 24.06.2019 г. с подрядной организацией ООО "МЕГАСТРОЙ" «На выполнение работ по  строительству инфраструктуры к земельным участкам, предоставляемым в п. Возрождение в соответствии с областным законом от 14 октября 2008 года №105-ОЗ».
Выполнены работы по устройству проезда №3, проезда №6а, устройству тротуаров и водоотводных сооружений, выполнены работы по устройству проектируемых примыканий. 
Работы по 2 этапу строительства выполнены в полном объеме.
3-й этап  строительства: Заключен муниципальный контракт №91-ЭА/105-ОЗ/3 от 07.10.2019 г. с подрядной организацией ООО "МЕГАСТРОЙ" «На выполнение работ по  строительству инфраструктуры к земельным участкам, предоставляемым в п. Возрождение в соответствии с областным законом от 14 октября 2008 года №105-ОЗ» Этап 3. Цена контракта 29 170 597,23 (ОБ-27 712 067,00; МБ-1 458 530,00). 
В 2019 году частично выполнены работы по 3 этапу: комплекс работ по устройству проезда №4-20%, комплекс работ по устройству проезда №5-20%. 
В 2020 году выполнен комплекс работ по устройству проезда № 4, № 5 и водоотводных сооружений на проезде № 5, устройство пожарных водоемов (резервуаров).
4-й этап строительства: Заключен муниципальный контракт №1711/105-ОЗ-4 от 24.11.2020 г. с подрядной организацией ООО "МЕГАСТРОЙ" «На выполнение работ по  строительству инфраструктуры к земельным участкам, предоставляемым в п. Возрождение в соответствии с областным законом от 14 октября 2008 года №105-ОЗ» Этап 4. Цена контракта 46 923683,89 (ОБ-44 577499,68 ,00; МБ-2 346 184,21).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</si>
</sst>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4" fontId="0" fillId="0" borderId="0" xfId="0" applyNumberFormat="1"/>
    <xf numFmtId="4" fontId="6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4" fontId="1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 readingOrder="1"/>
    </xf>
    <xf numFmtId="4" fontId="6" fillId="2" borderId="13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/>
    <xf numFmtId="0" fontId="8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70" zoomScaleNormal="70" workbookViewId="0">
      <selection activeCell="F29" sqref="F29"/>
    </sheetView>
  </sheetViews>
  <sheetFormatPr defaultColWidth="8.85546875" defaultRowHeight="15" x14ac:dyDescent="0.25"/>
  <cols>
    <col min="1" max="1" width="29.7109375" customWidth="1"/>
    <col min="2" max="3" width="22.85546875" customWidth="1"/>
    <col min="4" max="4" width="21.7109375" customWidth="1"/>
    <col min="5" max="5" width="25.85546875" customWidth="1"/>
    <col min="6" max="6" width="21.7109375" customWidth="1"/>
    <col min="7" max="7" width="134.42578125" customWidth="1"/>
  </cols>
  <sheetData>
    <row r="1" spans="1:7" ht="42.75" customHeight="1" thickBot="1" x14ac:dyDescent="0.3">
      <c r="A1" s="42" t="s">
        <v>27</v>
      </c>
      <c r="B1" s="43"/>
      <c r="C1" s="43"/>
      <c r="D1" s="43"/>
      <c r="E1" s="43"/>
      <c r="F1" s="43"/>
      <c r="G1" s="44"/>
    </row>
    <row r="2" spans="1:7" ht="98.2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1.25" customHeight="1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39.75" customHeight="1" x14ac:dyDescent="0.25">
      <c r="A4" s="45" t="s">
        <v>16</v>
      </c>
      <c r="B4" s="46"/>
      <c r="C4" s="46"/>
      <c r="D4" s="46"/>
      <c r="E4" s="46"/>
      <c r="F4" s="46"/>
      <c r="G4" s="47"/>
    </row>
    <row r="5" spans="1:7" ht="157.5" customHeight="1" x14ac:dyDescent="0.25">
      <c r="A5" s="5" t="s">
        <v>19</v>
      </c>
      <c r="B5" s="20" t="s">
        <v>17</v>
      </c>
      <c r="C5" s="14">
        <v>42280129.25</v>
      </c>
      <c r="D5" s="14">
        <v>42280129.25</v>
      </c>
      <c r="E5" s="41">
        <v>4697794.7300000004</v>
      </c>
      <c r="F5" s="41">
        <v>4697794.7300000004</v>
      </c>
      <c r="G5" s="38" t="s">
        <v>44</v>
      </c>
    </row>
    <row r="6" spans="1:7" ht="37.5" customHeight="1" thickBot="1" x14ac:dyDescent="0.3">
      <c r="A6" s="6" t="s">
        <v>8</v>
      </c>
      <c r="B6" s="9"/>
      <c r="C6" s="10">
        <f>SUM(C5:C5)</f>
        <v>42280129.25</v>
      </c>
      <c r="D6" s="10">
        <f>SUM(D5:D5)</f>
        <v>42280129.25</v>
      </c>
      <c r="E6" s="10">
        <f>SUM(E5:E5)</f>
        <v>4697794.7300000004</v>
      </c>
      <c r="F6" s="10">
        <f>SUM(F5:F5)</f>
        <v>4697794.7300000004</v>
      </c>
      <c r="G6" s="10"/>
    </row>
    <row r="7" spans="1:7" ht="11.25" hidden="1" customHeight="1" x14ac:dyDescent="0.25">
      <c r="A7" s="48" t="s">
        <v>7</v>
      </c>
      <c r="B7" s="49"/>
      <c r="C7" s="49"/>
      <c r="D7" s="49"/>
      <c r="E7" s="49"/>
      <c r="F7" s="49"/>
      <c r="G7" s="49"/>
    </row>
    <row r="8" spans="1:7" ht="3" hidden="1" customHeight="1" x14ac:dyDescent="0.25">
      <c r="A8" s="48" t="s">
        <v>18</v>
      </c>
      <c r="B8" s="50"/>
      <c r="C8" s="50"/>
      <c r="D8" s="50"/>
      <c r="E8" s="50"/>
      <c r="F8" s="50"/>
      <c r="G8" s="50"/>
    </row>
    <row r="9" spans="1:7" ht="36.75" customHeight="1" x14ac:dyDescent="0.25">
      <c r="A9" s="45" t="s">
        <v>7</v>
      </c>
      <c r="B9" s="46"/>
      <c r="C9" s="46"/>
      <c r="D9" s="46"/>
      <c r="E9" s="46"/>
      <c r="F9" s="46"/>
      <c r="G9" s="47"/>
    </row>
    <row r="10" spans="1:7" ht="159" customHeight="1" x14ac:dyDescent="0.25">
      <c r="A10" s="5" t="s">
        <v>35</v>
      </c>
      <c r="B10" s="36" t="s">
        <v>36</v>
      </c>
      <c r="C10" s="37">
        <v>20568300</v>
      </c>
      <c r="D10" s="37">
        <v>2611504.9</v>
      </c>
      <c r="E10" s="37">
        <v>2285366.67</v>
      </c>
      <c r="F10" s="41">
        <v>290167.21999999997</v>
      </c>
      <c r="G10" s="40" t="s">
        <v>45</v>
      </c>
    </row>
    <row r="11" spans="1:7" ht="45" customHeight="1" thickBot="1" x14ac:dyDescent="0.3">
      <c r="A11" s="6" t="s">
        <v>8</v>
      </c>
      <c r="B11" s="9"/>
      <c r="C11" s="10">
        <f>SUM(C10:C10)</f>
        <v>20568300</v>
      </c>
      <c r="D11" s="10">
        <f>SUM(D10:D10)</f>
        <v>2611504.9</v>
      </c>
      <c r="E11" s="10">
        <f>SUM(E10:E10)</f>
        <v>2285366.67</v>
      </c>
      <c r="F11" s="10">
        <f>SUM(F10:F10)</f>
        <v>290167.21999999997</v>
      </c>
      <c r="G11" s="10"/>
    </row>
    <row r="12" spans="1:7" ht="37.5" customHeight="1" x14ac:dyDescent="0.25">
      <c r="A12" s="45" t="s">
        <v>26</v>
      </c>
      <c r="B12" s="46"/>
      <c r="C12" s="46"/>
      <c r="D12" s="46"/>
      <c r="E12" s="46"/>
      <c r="F12" s="46"/>
      <c r="G12" s="47"/>
    </row>
    <row r="13" spans="1:7" ht="381.75" customHeight="1" x14ac:dyDescent="0.25">
      <c r="A13" s="6" t="s">
        <v>20</v>
      </c>
      <c r="B13" s="7" t="s">
        <v>21</v>
      </c>
      <c r="C13" s="8">
        <v>31887565.149999999</v>
      </c>
      <c r="D13" s="8">
        <v>28606230.440000001</v>
      </c>
      <c r="E13" s="8">
        <v>1678293</v>
      </c>
      <c r="F13" s="34">
        <v>1505591.09</v>
      </c>
      <c r="G13" s="39" t="s">
        <v>47</v>
      </c>
    </row>
    <row r="14" spans="1:7" ht="40.5" customHeight="1" x14ac:dyDescent="0.25">
      <c r="A14" s="6" t="s">
        <v>8</v>
      </c>
      <c r="B14" s="9"/>
      <c r="C14" s="10">
        <f>SUM(C13:C13)</f>
        <v>31887565.149999999</v>
      </c>
      <c r="D14" s="10">
        <f>SUM(D13)</f>
        <v>28606230.440000001</v>
      </c>
      <c r="E14" s="10">
        <v>1678293</v>
      </c>
      <c r="F14" s="16">
        <f>SUM(F13)</f>
        <v>1505591.09</v>
      </c>
      <c r="G14" s="10"/>
    </row>
    <row r="15" spans="1:7" ht="39" customHeight="1" x14ac:dyDescent="0.25">
      <c r="A15" s="48" t="s">
        <v>9</v>
      </c>
      <c r="B15" s="48"/>
      <c r="C15" s="48"/>
      <c r="D15" s="48"/>
      <c r="E15" s="48"/>
      <c r="F15" s="48"/>
      <c r="G15" s="48"/>
    </row>
    <row r="16" spans="1:7" ht="225.75" customHeight="1" x14ac:dyDescent="0.25">
      <c r="A16" s="29" t="s">
        <v>22</v>
      </c>
      <c r="B16" s="30" t="s">
        <v>23</v>
      </c>
      <c r="C16" s="31">
        <v>21375039.75</v>
      </c>
      <c r="D16" s="33">
        <v>9451856.1699999999</v>
      </c>
      <c r="E16" s="31">
        <v>2110000</v>
      </c>
      <c r="F16" s="31">
        <v>498585.41</v>
      </c>
      <c r="G16" s="24" t="s">
        <v>40</v>
      </c>
    </row>
    <row r="17" spans="1:9" ht="48" customHeight="1" x14ac:dyDescent="0.25">
      <c r="A17" s="6" t="s">
        <v>8</v>
      </c>
      <c r="B17" s="7"/>
      <c r="C17" s="10">
        <v>40000000</v>
      </c>
      <c r="D17" s="10">
        <f>SUM(D16)</f>
        <v>9451856.1699999999</v>
      </c>
      <c r="E17" s="10">
        <f>SUM(E16)</f>
        <v>2110000</v>
      </c>
      <c r="F17" s="10">
        <f>SUM(F16)</f>
        <v>498585.41</v>
      </c>
      <c r="G17" s="8"/>
    </row>
    <row r="18" spans="1:9" ht="50.25" customHeight="1" x14ac:dyDescent="0.25">
      <c r="A18" s="48" t="s">
        <v>10</v>
      </c>
      <c r="B18" s="48"/>
      <c r="C18" s="48"/>
      <c r="D18" s="48"/>
      <c r="E18" s="48"/>
      <c r="F18" s="48"/>
      <c r="G18" s="48"/>
    </row>
    <row r="19" spans="1:9" ht="186" customHeight="1" x14ac:dyDescent="0.25">
      <c r="A19" s="21" t="s">
        <v>28</v>
      </c>
      <c r="B19" s="22" t="s">
        <v>29</v>
      </c>
      <c r="C19" s="22">
        <v>24993778.289999999</v>
      </c>
      <c r="D19" s="22">
        <v>24993778.289999999</v>
      </c>
      <c r="E19" s="28">
        <v>1315462.02</v>
      </c>
      <c r="F19" s="27">
        <v>1315462.02</v>
      </c>
      <c r="G19" s="32" t="s">
        <v>46</v>
      </c>
    </row>
    <row r="20" spans="1:9" ht="202.5" customHeight="1" x14ac:dyDescent="0.25">
      <c r="A20" s="26" t="s">
        <v>30</v>
      </c>
      <c r="B20" s="27" t="s">
        <v>31</v>
      </c>
      <c r="C20" s="27">
        <v>14383995.220000001</v>
      </c>
      <c r="D20" s="27">
        <v>0</v>
      </c>
      <c r="E20" s="27">
        <v>757052.38</v>
      </c>
      <c r="F20" s="27">
        <v>0</v>
      </c>
      <c r="G20" s="32" t="s">
        <v>43</v>
      </c>
    </row>
    <row r="21" spans="1:9" ht="283.5" customHeight="1" x14ac:dyDescent="0.25">
      <c r="A21" s="21" t="s">
        <v>32</v>
      </c>
      <c r="B21" s="22" t="s">
        <v>33</v>
      </c>
      <c r="C21" s="22">
        <v>20227806</v>
      </c>
      <c r="D21" s="27">
        <v>980457.21</v>
      </c>
      <c r="E21" s="22">
        <v>1064621.3700000001</v>
      </c>
      <c r="F21" s="27">
        <v>51603.01</v>
      </c>
      <c r="G21" s="37" t="s">
        <v>42</v>
      </c>
    </row>
    <row r="22" spans="1:9" ht="131.25" customHeight="1" x14ac:dyDescent="0.25">
      <c r="A22" s="21" t="s">
        <v>24</v>
      </c>
      <c r="B22" s="22" t="s">
        <v>25</v>
      </c>
      <c r="C22" s="22">
        <v>27900000</v>
      </c>
      <c r="D22" s="22">
        <v>27900000</v>
      </c>
      <c r="E22" s="22">
        <v>2100000</v>
      </c>
      <c r="F22" s="22">
        <v>2100292.92</v>
      </c>
      <c r="G22" s="31" t="s">
        <v>39</v>
      </c>
    </row>
    <row r="23" spans="1:9" ht="43.5" customHeight="1" x14ac:dyDescent="0.25">
      <c r="A23" s="35" t="s">
        <v>8</v>
      </c>
      <c r="B23" s="35"/>
      <c r="C23" s="16">
        <f>SUM(C20+C22+C21+C19)</f>
        <v>87505579.50999999</v>
      </c>
      <c r="D23" s="16">
        <f>SUM(D19:D22)</f>
        <v>53874235.5</v>
      </c>
      <c r="E23" s="16">
        <f>SUM(E22+E21+E20+E19)</f>
        <v>5237135.7699999996</v>
      </c>
      <c r="F23" s="16">
        <f>SUM(F22+F21+F20+F19)</f>
        <v>3467357.9499999997</v>
      </c>
      <c r="G23" s="16"/>
    </row>
    <row r="24" spans="1:9" ht="21" customHeight="1" x14ac:dyDescent="0.25">
      <c r="A24" s="54" t="s">
        <v>11</v>
      </c>
      <c r="B24" s="54"/>
      <c r="C24" s="54"/>
      <c r="D24" s="54"/>
      <c r="E24" s="54"/>
      <c r="F24" s="54"/>
      <c r="G24" s="54"/>
    </row>
    <row r="25" spans="1:9" ht="135.75" customHeight="1" x14ac:dyDescent="0.25">
      <c r="A25" s="55" t="s">
        <v>12</v>
      </c>
      <c r="B25" s="57" t="s">
        <v>34</v>
      </c>
      <c r="C25" s="58">
        <v>23250000</v>
      </c>
      <c r="D25" s="58">
        <v>23250000</v>
      </c>
      <c r="E25" s="58">
        <v>1750000</v>
      </c>
      <c r="F25" s="58">
        <v>1750000</v>
      </c>
      <c r="G25" s="51" t="s">
        <v>41</v>
      </c>
    </row>
    <row r="26" spans="1:9" ht="63" hidden="1" customHeight="1" x14ac:dyDescent="0.25">
      <c r="A26" s="56"/>
      <c r="B26" s="57"/>
      <c r="C26" s="58"/>
      <c r="D26" s="58"/>
      <c r="E26" s="58"/>
      <c r="F26" s="58"/>
      <c r="G26" s="52"/>
      <c r="I26">
        <f>SUM(I24:I25)</f>
        <v>0</v>
      </c>
    </row>
    <row r="27" spans="1:9" ht="31.5" customHeight="1" x14ac:dyDescent="0.25">
      <c r="A27" s="9" t="s">
        <v>8</v>
      </c>
      <c r="B27" s="9"/>
      <c r="C27" s="10">
        <f>SUM(C25:C26)</f>
        <v>23250000</v>
      </c>
      <c r="D27" s="10">
        <f>SUM(D25)</f>
        <v>23250000</v>
      </c>
      <c r="E27" s="10">
        <f>SUM(E25)</f>
        <v>1750000</v>
      </c>
      <c r="F27" s="10">
        <f>SUM(F25:F26)</f>
        <v>1750000</v>
      </c>
      <c r="G27" s="10"/>
    </row>
    <row r="28" spans="1:9" ht="75" hidden="1" x14ac:dyDescent="0.3">
      <c r="A28" s="15" t="s">
        <v>13</v>
      </c>
      <c r="B28" s="17"/>
      <c r="C28" s="18">
        <f>SUM(C27+C23+C17+C14+C6)</f>
        <v>224923273.91</v>
      </c>
      <c r="D28" s="18">
        <f>SUM(D27+D23+D17+D14+D6)</f>
        <v>157462451.36000001</v>
      </c>
      <c r="E28" s="18" t="e">
        <f>SUM(E25+E22+#REF!+E21+E20+E19+E16+E13+E5)</f>
        <v>#REF!</v>
      </c>
      <c r="F28" s="18">
        <f>F27+F22+F17+F6+F14</f>
        <v>10552264.15</v>
      </c>
      <c r="G28" s="17"/>
    </row>
    <row r="29" spans="1:9" ht="45" customHeight="1" x14ac:dyDescent="0.25">
      <c r="A29" s="9" t="s">
        <v>8</v>
      </c>
      <c r="B29" s="9"/>
      <c r="C29" s="10">
        <f>SUM(C5+C10+C13+C16+C19+C20+C21+C22+C25)</f>
        <v>226866613.66</v>
      </c>
      <c r="D29" s="10">
        <f>SUM(D27+D23+D17+D14+D11+D6)</f>
        <v>160073956.25999999</v>
      </c>
      <c r="E29" s="10">
        <f>SUM(E27+E22+E21+E20+E19+E17+E14+E11+E6)</f>
        <v>17758590.170000002</v>
      </c>
      <c r="F29" s="10">
        <f>SUM(F27+F22+F21+F20+F19+F17+F14+F11+F6)</f>
        <v>12209496.399999999</v>
      </c>
      <c r="G29" s="10"/>
    </row>
    <row r="30" spans="1:9" ht="31.5" customHeight="1" x14ac:dyDescent="0.25"/>
    <row r="31" spans="1:9" ht="18.75" hidden="1" x14ac:dyDescent="0.3">
      <c r="A31" s="53"/>
      <c r="B31" s="53"/>
      <c r="C31" s="53"/>
      <c r="D31" s="11"/>
      <c r="E31" s="11"/>
      <c r="F31" s="11"/>
    </row>
    <row r="32" spans="1:9" ht="18.75" hidden="1" x14ac:dyDescent="0.3">
      <c r="A32" s="12"/>
      <c r="B32" s="12"/>
      <c r="C32" s="12"/>
      <c r="D32" s="11"/>
      <c r="E32" s="25"/>
      <c r="F32" s="11"/>
    </row>
    <row r="33" spans="1:7" ht="45" customHeight="1" x14ac:dyDescent="0.3">
      <c r="A33" s="19" t="s">
        <v>37</v>
      </c>
      <c r="B33" s="19"/>
      <c r="C33" s="12"/>
      <c r="D33" s="11"/>
      <c r="E33" s="11"/>
      <c r="F33" s="11" t="s">
        <v>38</v>
      </c>
    </row>
    <row r="35" spans="1:7" x14ac:dyDescent="0.25">
      <c r="G35" s="13"/>
    </row>
    <row r="36" spans="1:7" ht="18.75" x14ac:dyDescent="0.3">
      <c r="A36" s="53" t="s">
        <v>14</v>
      </c>
      <c r="B36" s="53"/>
      <c r="F36" s="11" t="s">
        <v>15</v>
      </c>
      <c r="G36" s="13"/>
    </row>
    <row r="37" spans="1:7" ht="18.75" x14ac:dyDescent="0.3">
      <c r="G37" s="23"/>
    </row>
  </sheetData>
  <mergeCells count="18">
    <mergeCell ref="A18:G18"/>
    <mergeCell ref="G25:G26"/>
    <mergeCell ref="A31:C31"/>
    <mergeCell ref="A36:B36"/>
    <mergeCell ref="A24:G24"/>
    <mergeCell ref="A25:A26"/>
    <mergeCell ref="B25:B26"/>
    <mergeCell ref="C25:C26"/>
    <mergeCell ref="D25:D26"/>
    <mergeCell ref="E25:E26"/>
    <mergeCell ref="F25:F26"/>
    <mergeCell ref="A1:G1"/>
    <mergeCell ref="A4:G4"/>
    <mergeCell ref="A7:G7"/>
    <mergeCell ref="A8:G8"/>
    <mergeCell ref="A15:G15"/>
    <mergeCell ref="A12:G12"/>
    <mergeCell ref="A9:G9"/>
  </mergeCells>
  <pageMargins left="0" right="0" top="0" bottom="0" header="0.1181102362204724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01.10.2020 г.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2021-03-17T08:43:58Z</dcterms:modified>
</cp:coreProperties>
</file>