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65" windowWidth="19440" windowHeight="77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Лист1!$A$1:$R$48</definedName>
  </definedNames>
  <calcPr calcId="144525"/>
</workbook>
</file>

<file path=xl/calcChain.xml><?xml version="1.0" encoding="utf-8"?>
<calcChain xmlns="http://schemas.openxmlformats.org/spreadsheetml/2006/main">
  <c r="O43" i="1" l="1"/>
  <c r="J43" i="1" l="1"/>
  <c r="K43" i="1"/>
  <c r="L43" i="1"/>
  <c r="M43" i="1"/>
  <c r="N43" i="1"/>
  <c r="P43" i="1"/>
  <c r="Q43" i="1"/>
  <c r="J20" i="1" l="1"/>
  <c r="K20" i="1"/>
  <c r="L20" i="1"/>
  <c r="M20" i="1"/>
  <c r="N20" i="1"/>
  <c r="O20" i="1"/>
  <c r="P20" i="1"/>
  <c r="Q20" i="1"/>
  <c r="G26" i="1" l="1"/>
  <c r="O32" i="1" l="1"/>
  <c r="F47" i="1" l="1"/>
  <c r="G47" i="1"/>
  <c r="H47" i="1"/>
  <c r="I47" i="1"/>
  <c r="J47" i="1"/>
  <c r="K47" i="1"/>
  <c r="L47" i="1"/>
  <c r="M47" i="1"/>
  <c r="N47" i="1"/>
  <c r="O47" i="1"/>
  <c r="P47" i="1"/>
  <c r="Q47" i="1"/>
  <c r="J37" i="1" l="1"/>
  <c r="K37" i="1"/>
  <c r="L37" i="1"/>
  <c r="M37" i="1"/>
  <c r="N37" i="1"/>
  <c r="O37" i="1"/>
  <c r="P37" i="1"/>
  <c r="Q37" i="1"/>
  <c r="I37" i="1"/>
  <c r="H37" i="1"/>
  <c r="G37" i="1"/>
  <c r="F37" i="1"/>
  <c r="J32" i="1"/>
  <c r="K32" i="1"/>
  <c r="L32" i="1"/>
  <c r="M32" i="1"/>
  <c r="N32" i="1"/>
  <c r="P32" i="1"/>
  <c r="Q32" i="1"/>
  <c r="I32" i="1"/>
  <c r="H32" i="1"/>
  <c r="G32" i="1"/>
  <c r="F32" i="1"/>
  <c r="F35" i="1" s="1"/>
  <c r="M26" i="1"/>
  <c r="N26" i="1"/>
  <c r="O26" i="1"/>
  <c r="P26" i="1"/>
  <c r="Q26" i="1"/>
  <c r="L26" i="1"/>
  <c r="I26" i="1"/>
  <c r="H26" i="1"/>
  <c r="G20" i="1"/>
  <c r="H20" i="1"/>
  <c r="F20" i="1"/>
  <c r="I20" i="1"/>
  <c r="H14" i="1"/>
  <c r="I14" i="1"/>
  <c r="J14" i="1"/>
  <c r="K14" i="1"/>
  <c r="L14" i="1"/>
  <c r="M14" i="1"/>
  <c r="N14" i="1"/>
  <c r="O14" i="1"/>
  <c r="P14" i="1"/>
  <c r="Q14" i="1"/>
  <c r="G14" i="1"/>
  <c r="F14" i="1"/>
  <c r="Q8" i="1"/>
  <c r="P8" i="1"/>
  <c r="O8" i="1"/>
  <c r="N8" i="1"/>
  <c r="M8" i="1"/>
  <c r="L8" i="1"/>
  <c r="K8" i="1"/>
  <c r="J8" i="1"/>
  <c r="I8" i="1"/>
  <c r="H8" i="1"/>
  <c r="G8" i="1"/>
  <c r="F8" i="1"/>
  <c r="J26" i="1" l="1"/>
  <c r="F26" i="1"/>
  <c r="K26" i="1"/>
  <c r="I43" i="1"/>
  <c r="I48" i="1" s="1"/>
  <c r="L48" i="1"/>
  <c r="H43" i="1"/>
  <c r="H48" i="1" s="1"/>
  <c r="F43" i="1"/>
  <c r="G43" i="1"/>
  <c r="N29" i="1"/>
  <c r="B22" i="1"/>
  <c r="B23" i="1"/>
  <c r="B24" i="1"/>
  <c r="J29" i="1"/>
  <c r="O29" i="1"/>
  <c r="O48" i="1" s="1"/>
  <c r="K29" i="1"/>
  <c r="G29" i="1"/>
  <c r="F29" i="1"/>
  <c r="Q3" i="1"/>
  <c r="P3" i="1"/>
  <c r="O3" i="1"/>
  <c r="M3" i="1"/>
  <c r="L3" i="1"/>
  <c r="K3" i="1"/>
  <c r="J3" i="1"/>
  <c r="N3" i="1" s="1"/>
  <c r="P48" i="1"/>
  <c r="M48" i="1"/>
  <c r="Q48" i="1"/>
  <c r="F48" i="1" l="1"/>
  <c r="N48" i="1"/>
  <c r="J48" i="1"/>
  <c r="G48" i="1"/>
  <c r="K48" i="1"/>
</calcChain>
</file>

<file path=xl/sharedStrings.xml><?xml version="1.0" encoding="utf-8"?>
<sst xmlns="http://schemas.openxmlformats.org/spreadsheetml/2006/main" count="127" uniqueCount="76">
  <si>
    <t>№пп</t>
  </si>
  <si>
    <t xml:space="preserve">         Наименование ВЦП, основного мероприятия,  мероприятия  основного мероприятия, мероприятия ВЦП
</t>
  </si>
  <si>
    <t>Участник (ОИВ</t>
  </si>
  <si>
    <t xml:space="preserve">Фактическая дата начала реализации мероприятия (квартал, год)  
</t>
  </si>
  <si>
    <t>Фактическая дата окончания реализации мероприятий (квартал, год)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</si>
  <si>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</si>
  <si>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</si>
  <si>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</si>
  <si>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</si>
  <si>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</si>
  <si>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1.2.</t>
  </si>
  <si>
    <t>2.1.</t>
  </si>
  <si>
    <t>3.1.</t>
  </si>
  <si>
    <t xml:space="preserve">  </t>
  </si>
  <si>
    <t>4.1.</t>
  </si>
  <si>
    <t>4.2.</t>
  </si>
  <si>
    <t>5.1.</t>
  </si>
  <si>
    <t>6.1.</t>
  </si>
  <si>
    <t>7.1.</t>
  </si>
  <si>
    <t>Подпрограмма 1 «Жилье для молодежи»</t>
  </si>
  <si>
    <t>Основное мероприятие 1.1.
Предоставление социальных выплат молодым гражданам (молодым семьям) на приобретение (строительство) жилья и дополнительных социальных выплат в случае рождения (усыновления) детей.</t>
  </si>
  <si>
    <t>Основное мероприятие 1.2.
Предоставление социальных выплат молодым семьям на приобретение (строительство) жилья в рамках подпрограммы «Обеспечение жильем молодых семей» федеральной целевой программы «Жилище» на 2011-2015 годы.</t>
  </si>
  <si>
    <t>Подпрограмма 2 «Поддержка граждан, нуждающихся в улучшении жилищных условий, на основе принципов ипотечного кредитования в Ленинградской области»</t>
  </si>
  <si>
    <t xml:space="preserve">Основное мероприятие 2.1.
Поддержка граждан, нуждающихся в улучшении жилищных условий, путем предоставления социальных выплат и компенсаций части расходов, связанных с уплатой процентов по ипотечным жилищным кредитам.
</t>
  </si>
  <si>
    <t xml:space="preserve">Основное мероприятие 2.2.
Предоставление социальных выплат молодым учителям на оплату первоначального взноса по ипотечным жилищным кредитам.
</t>
  </si>
  <si>
    <t>Основное мероприятие 2.3.
Взнос в уставный капитал открытого акционерного общества "Ленинградское областное жилищное агентство ипотечного кредитования"</t>
  </si>
  <si>
    <t>Подпрограмма 3 «Переселение граждан из аварийного жилищного фонда на территории Ленинградской области»</t>
  </si>
  <si>
    <t>Подпрограмма 5 "Обеспечение жилыми помещениями  специализированного жилищного фонда  по договорам 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родителей»</t>
  </si>
  <si>
    <t xml:space="preserve">    Основное мероприятие 5.1.   «Обеспечение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помещений» </t>
  </si>
  <si>
    <t>Подпрограмма 6 "Оказание поддержки гражданам, пострадавшим в результате пожара муниципального жилищного фонда"</t>
  </si>
  <si>
    <t>Основное мероприятие 6.1.Приобретение (строительство) жилых помещений.</t>
  </si>
  <si>
    <t>Подпрограмма 7 «Развитие инженерной и социальной инфраструктуры в районах массовой жилой застройки»</t>
  </si>
  <si>
    <t xml:space="preserve">Основное мероприятие 7.1.
Создание инженерной и транспортной инфраструктуры
 на земельных участках, предоставленных бесплатно членам многодетных семей, молодым специалистам, членам молодых семей
</t>
  </si>
  <si>
    <t>Подпрограмма 8 
"Обеспечение мероприятий по капитальному ремонту многоквартирных домов"</t>
  </si>
  <si>
    <t>Итого по подпрограмме 1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</si>
  <si>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</si>
  <si>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</si>
  <si>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</si>
  <si>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</si>
  <si>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подпрограмме 7</t>
  </si>
  <si>
    <t>Основное мероприятие 8.1.                  организация деятельности Некоммерческой организации - фонд «Фонд капитального ремонта многоквартирных домов Ленинградской области»</t>
  </si>
  <si>
    <t>Итого по подпрограмме 8</t>
  </si>
  <si>
    <t>Всего по госпрограмме</t>
  </si>
  <si>
    <t>1 кв 2014</t>
  </si>
  <si>
    <t>4 кв.2014</t>
  </si>
  <si>
    <t xml:space="preserve">Комитет по строительству </t>
  </si>
  <si>
    <t>Комитет по ЖКХ и транспорту</t>
  </si>
  <si>
    <t>Комитет общего и профессионального образования</t>
  </si>
  <si>
    <t>3.2.</t>
  </si>
  <si>
    <t xml:space="preserve">Основное мероприятие 3.3.
Строительство (расселение) жилых помещений для переселения граждан из аварийного жилищного фонда на территории Ленинградской области
</t>
  </si>
  <si>
    <t>2.2.</t>
  </si>
  <si>
    <t>4 кв 2015</t>
  </si>
  <si>
    <t>Основное мероприятие 7.3.Оказание содействия в создании инженерной, социальной и транспортной инфраструктуры на земельных участках комплексного освоения в целях строительства жилья экономического класса</t>
  </si>
  <si>
    <t>Основное мероприятие 4.3. 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</t>
  </si>
  <si>
    <t>Основное мероприятие 8.2.           Капитальный ремонт общего имущества многоквартирных домов, расположенных на территории Ленинградской области, за счет средств собственников жилых (нежилых) помещений</t>
  </si>
  <si>
    <t>Объем финансового обеспечения Государственной программы в 2015 году, тыс.руб.</t>
  </si>
  <si>
    <t>3.3.</t>
  </si>
  <si>
    <t>Кроме тего, за счет средств остатков 2014 года</t>
  </si>
  <si>
    <t>Итого по подпрограмме 2</t>
  </si>
  <si>
    <t>Кроме того, за счет средств остатков 2014 года</t>
  </si>
  <si>
    <t>Реализация этапов прошлых лет</t>
  </si>
  <si>
    <t>2.3.</t>
  </si>
  <si>
    <t>4.3.</t>
  </si>
  <si>
    <t>Подпрограмма 11 
"Обеспечение мероприятий по капитальному ремонту индивидуальных жилых домов отдельных категорий граждан"</t>
  </si>
  <si>
    <t>Основное меролприятие 11.1.   Предоставление единовременной денежной выплаты отдельным категориям граждан, указанным в областном законе от 13.10.2014 года № 62-оз, на капитального ремонта индивидуальных жилых домов.</t>
  </si>
  <si>
    <t>Итого по подпрограмме 11</t>
  </si>
  <si>
    <t>Отчет о реализации государственной программы Ленинградской области "Обеспечение качественным жильем граждан на территории Ленинградской области"                                                                                                                                                                               отчетный период: январь - декабрь 2015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Ответственный исполнитель: комитет по строительству Ленинградской области</t>
  </si>
  <si>
    <t>Фактическое финансирование программы за январь - декабрь 2015 года, тыс.руб.</t>
  </si>
  <si>
    <t>Выполнено на 01.01.2016года, тыс.руб.</t>
  </si>
  <si>
    <t>4 кв.2020</t>
  </si>
  <si>
    <t>4 кв 2020</t>
  </si>
  <si>
    <t>4 кв.2015</t>
  </si>
  <si>
    <t xml:space="preserve">Основное мероприятие 3.1.
Приобретение, строительство (расселение) жилых помещений для переселения граждан из аварийного жилищного фонда на территории Ленинградской области с участием средств Фонда содействия реформированию жилищно-коммунального хозяйства.
</t>
  </si>
  <si>
    <t xml:space="preserve">Основное мероприятие 3.2.
Приобретение, строительство (расселение) жилых помещений для переселения граждан из аварийного жилищного фонда с учетом необходимости развития малоэтажного жилищного строительства на территории Ленинградской области с участием средств  Фонда содействия реформированию жилищно-коммунального хозяйства.
</t>
  </si>
  <si>
    <t>Основное меролприятие 8.3.   Капитальный ремонт общего имущества многоквартирных домов, расположенных на территории Ленинградской области, с участием средств  Фонда содействия реформированию жилищно-коммунального хозяйства, областного бюджета Ленинградской области и средств местных бюджетов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</si>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</sst>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distributed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/>
    <xf numFmtId="164" fontId="3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2014%20&#1075;&#1086;&#1076;\&#1043;&#1055;%20&#1080;&#1079;&#1084;&#1077;&#1085;&#1077;&#1085;&#1080;&#1103;\&#1048;&#1079;&#1084;&#1077;&#1085;&#1077;&#1085;&#1080;&#1103;%20&#1046;&#1050;&#1061;\&#1050;&#1086;&#1087;&#1080;&#1103;%20&#1055;&#1088;&#1080;&#1083;&#1086;&#1078;&#1077;&#1085;&#1080;&#1077;%2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2014%20&#1075;&#1086;&#1076;\&#1043;&#1086;&#1089;&#1087;&#1088;&#1086;&#1075;&#1088;&#1072;&#1084;&#1084;&#1072;\&#1086;&#1090;&#1095;&#1077;&#1090;%20&#1071;&#1083;&#1086;&#1074;&#1091;%20&#1046;&#1050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0">
          <cell r="B50" t="str">
            <v xml:space="preserve">Подпрограмма 4 «Обеспечение жильём, оказание содействия для приобретения жилья отдельными категориям граждан, установленных федеральным и областным законодательством» </v>
          </cell>
        </row>
        <row r="58">
          <cell r="B58" t="str">
            <v xml:space="preserve">Основное мероприятие 4.2.
Обеспечение жилыми помещениями  ветеранов ВОВ в соответствии с Федеральным законом от 12 января 1995 года N 5-ФЗ "О ветеранах" Указом Президента РФ от 07.05.2008 N 714 "Об обеспечении жильем ветеранов Великой Отечественной войны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 t="str">
            <v>Основное мероприятие 4.1.
Обеспечение жилыми помещениями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85" zoomScaleNormal="85" zoomScaleSheetLayoutView="85" workbookViewId="0">
      <selection activeCell="Q6" sqref="Q6"/>
    </sheetView>
  </sheetViews>
  <sheetFormatPr defaultRowHeight="15" x14ac:dyDescent="0.25"/>
  <cols>
    <col min="1" max="1" width="3" customWidth="1"/>
    <col min="2" max="2" width="14.85546875" customWidth="1"/>
    <col min="3" max="3" width="8.5703125" customWidth="1"/>
    <col min="4" max="4" width="7.7109375" customWidth="1"/>
    <col min="5" max="5" width="7.85546875" customWidth="1"/>
    <col min="7" max="7" width="9.5703125" bestFit="1" customWidth="1"/>
    <col min="9" max="9" width="8.7109375" customWidth="1"/>
    <col min="10" max="10" width="9.85546875" customWidth="1"/>
    <col min="11" max="11" width="10" bestFit="1" customWidth="1"/>
    <col min="12" max="12" width="7.85546875" customWidth="1"/>
    <col min="13" max="14" width="8.140625" customWidth="1"/>
    <col min="16" max="16" width="11.5703125" customWidth="1"/>
    <col min="17" max="17" width="12.7109375" customWidth="1"/>
  </cols>
  <sheetData>
    <row r="1" spans="1:18" ht="62.25" customHeight="1" x14ac:dyDescent="0.25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ht="44.25" customHeight="1" x14ac:dyDescent="0.25">
      <c r="A2" s="49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55</v>
      </c>
      <c r="G2" s="49"/>
      <c r="H2" s="49"/>
      <c r="I2" s="49"/>
      <c r="J2" s="49" t="s">
        <v>67</v>
      </c>
      <c r="K2" s="49"/>
      <c r="L2" s="49"/>
      <c r="M2" s="49"/>
      <c r="N2" s="51" t="s">
        <v>68</v>
      </c>
      <c r="O2" s="51"/>
      <c r="P2" s="51"/>
      <c r="Q2" s="51"/>
      <c r="R2" s="43" t="s">
        <v>75</v>
      </c>
    </row>
    <row r="3" spans="1:18" ht="96" customHeight="1" x14ac:dyDescent="0.25">
      <c r="A3" s="49"/>
      <c r="B3" s="49"/>
      <c r="C3" s="49"/>
      <c r="D3" s="49"/>
      <c r="E3" s="49"/>
      <c r="F3" s="11" t="s">
        <v>5</v>
      </c>
      <c r="G3" s="11" t="s">
        <v>6</v>
      </c>
      <c r="H3" s="11" t="s">
        <v>7</v>
      </c>
      <c r="I3" s="11" t="s">
        <v>8</v>
      </c>
      <c r="J3" s="41" t="str">
        <f>$F$3</f>
        <v>Федеральный бюджет</v>
      </c>
      <c r="K3" s="41" t="str">
        <f>$G$3</f>
        <v>Областной бюджет</v>
      </c>
      <c r="L3" s="41" t="str">
        <f>$H$3</f>
        <v>Местный бюджет</v>
      </c>
      <c r="M3" s="41" t="str">
        <f>$I$3</f>
        <v>Прочие источники</v>
      </c>
      <c r="N3" s="41" t="str">
        <f>$J$3</f>
        <v>Федеральный бюджет</v>
      </c>
      <c r="O3" s="41" t="str">
        <f>$G$3</f>
        <v>Областной бюджет</v>
      </c>
      <c r="P3" s="41" t="str">
        <f>$H$3</f>
        <v>Местный бюджет</v>
      </c>
      <c r="Q3" s="41" t="str">
        <f>$I$3</f>
        <v>Прочие источники</v>
      </c>
      <c r="R3" s="43"/>
    </row>
    <row r="4" spans="1:18" x14ac:dyDescent="0.2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  <c r="L4" s="40">
        <v>12</v>
      </c>
      <c r="M4" s="40">
        <v>13</v>
      </c>
      <c r="N4" s="40">
        <v>14</v>
      </c>
      <c r="O4" s="40">
        <v>15</v>
      </c>
      <c r="P4" s="40">
        <v>16</v>
      </c>
      <c r="Q4" s="40">
        <v>17</v>
      </c>
      <c r="R4" s="42">
        <v>18</v>
      </c>
    </row>
    <row r="5" spans="1:18" ht="15" customHeight="1" x14ac:dyDescent="0.25">
      <c r="A5" s="9">
        <v>1</v>
      </c>
      <c r="B5" s="46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spans="1:18" ht="172.5" customHeight="1" x14ac:dyDescent="0.25">
      <c r="A6" s="10" t="s">
        <v>9</v>
      </c>
      <c r="B6" s="1" t="s">
        <v>20</v>
      </c>
      <c r="C6" s="11" t="s">
        <v>45</v>
      </c>
      <c r="D6" s="11" t="s">
        <v>43</v>
      </c>
      <c r="E6" s="11" t="s">
        <v>71</v>
      </c>
      <c r="F6" s="34">
        <v>0</v>
      </c>
      <c r="G6" s="34">
        <v>286189.5</v>
      </c>
      <c r="H6" s="34">
        <v>4147.67</v>
      </c>
      <c r="I6" s="34">
        <v>124430.22</v>
      </c>
      <c r="J6" s="34">
        <v>0</v>
      </c>
      <c r="K6" s="34">
        <v>286189.5</v>
      </c>
      <c r="L6" s="34">
        <v>12156.936999999998</v>
      </c>
      <c r="M6" s="34">
        <v>0</v>
      </c>
      <c r="N6" s="34">
        <v>0</v>
      </c>
      <c r="O6" s="34">
        <v>264398.62410000007</v>
      </c>
      <c r="P6" s="34">
        <v>11278.064999999999</v>
      </c>
      <c r="Q6" s="39">
        <v>91917.070490000013</v>
      </c>
      <c r="R6" s="31"/>
    </row>
    <row r="7" spans="1:18" ht="180.75" customHeight="1" x14ac:dyDescent="0.25">
      <c r="A7" s="50" t="s">
        <v>10</v>
      </c>
      <c r="B7" s="1" t="s">
        <v>21</v>
      </c>
      <c r="C7" s="11" t="s">
        <v>45</v>
      </c>
      <c r="D7" s="11" t="s">
        <v>43</v>
      </c>
      <c r="E7" s="11" t="s">
        <v>51</v>
      </c>
      <c r="F7" s="15">
        <v>14336.55</v>
      </c>
      <c r="G7" s="15">
        <v>83000</v>
      </c>
      <c r="H7" s="15">
        <v>7487.43</v>
      </c>
      <c r="I7" s="15">
        <v>44924.56</v>
      </c>
      <c r="J7" s="15">
        <v>14336.55</v>
      </c>
      <c r="K7" s="15">
        <v>83000</v>
      </c>
      <c r="L7" s="15">
        <v>8253.8369999999995</v>
      </c>
      <c r="M7" s="15">
        <v>0</v>
      </c>
      <c r="N7" s="15">
        <v>12255</v>
      </c>
      <c r="O7" s="15">
        <v>71154.460999999996</v>
      </c>
      <c r="P7" s="15">
        <v>7089.2380000000003</v>
      </c>
      <c r="Q7" s="15">
        <v>33039.190999999999</v>
      </c>
      <c r="R7" s="31"/>
    </row>
    <row r="8" spans="1:18" ht="29.25" customHeight="1" x14ac:dyDescent="0.25">
      <c r="A8" s="50"/>
      <c r="B8" s="6" t="s">
        <v>34</v>
      </c>
      <c r="C8" s="11"/>
      <c r="D8" s="11"/>
      <c r="E8" s="11"/>
      <c r="F8" s="15">
        <f t="shared" ref="F8:Q8" si="0">SUM(F6:F7)</f>
        <v>14336.55</v>
      </c>
      <c r="G8" s="15">
        <f t="shared" si="0"/>
        <v>369189.5</v>
      </c>
      <c r="H8" s="15">
        <f t="shared" si="0"/>
        <v>11635.1</v>
      </c>
      <c r="I8" s="15">
        <f t="shared" si="0"/>
        <v>169354.78</v>
      </c>
      <c r="J8" s="15">
        <f t="shared" si="0"/>
        <v>14336.55</v>
      </c>
      <c r="K8" s="15">
        <f t="shared" si="0"/>
        <v>369189.5</v>
      </c>
      <c r="L8" s="15">
        <f t="shared" si="0"/>
        <v>20410.773999999998</v>
      </c>
      <c r="M8" s="15">
        <f t="shared" si="0"/>
        <v>0</v>
      </c>
      <c r="N8" s="15">
        <f t="shared" si="0"/>
        <v>12255</v>
      </c>
      <c r="O8" s="15">
        <f t="shared" si="0"/>
        <v>335553.08510000008</v>
      </c>
      <c r="P8" s="15">
        <f t="shared" si="0"/>
        <v>18367.303</v>
      </c>
      <c r="Q8" s="15">
        <f t="shared" si="0"/>
        <v>124956.26149</v>
      </c>
    </row>
    <row r="9" spans="1:18" ht="39" customHeight="1" x14ac:dyDescent="0.25">
      <c r="A9" s="50"/>
      <c r="B9" s="1" t="s">
        <v>59</v>
      </c>
      <c r="C9" s="11"/>
      <c r="D9" s="11"/>
      <c r="E9" s="11"/>
      <c r="F9" s="15">
        <v>3665.37</v>
      </c>
      <c r="G9" s="15">
        <v>15144.135</v>
      </c>
      <c r="H9" s="15">
        <v>1446.8820000000001</v>
      </c>
      <c r="I9" s="15">
        <v>7634.1369999999997</v>
      </c>
      <c r="J9" s="15">
        <v>3665.37</v>
      </c>
      <c r="K9" s="15">
        <v>15144.135</v>
      </c>
      <c r="L9" s="15">
        <v>1446.8820000000001</v>
      </c>
      <c r="M9" s="15">
        <v>7634.1369999999997</v>
      </c>
      <c r="N9" s="15">
        <v>3665.37</v>
      </c>
      <c r="O9" s="15">
        <v>15144.135</v>
      </c>
      <c r="P9" s="15">
        <v>1446.8820000000001</v>
      </c>
      <c r="Q9" s="15">
        <v>7634.1369999999997</v>
      </c>
    </row>
    <row r="10" spans="1:18" ht="29.25" customHeight="1" x14ac:dyDescent="0.25">
      <c r="A10" s="21">
        <v>2</v>
      </c>
      <c r="B10" s="52" t="s">
        <v>22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8" ht="194.25" customHeight="1" x14ac:dyDescent="0.25">
      <c r="A11" s="20" t="s">
        <v>11</v>
      </c>
      <c r="B11" s="1" t="s">
        <v>23</v>
      </c>
      <c r="C11" s="23" t="s">
        <v>45</v>
      </c>
      <c r="D11" s="11" t="s">
        <v>43</v>
      </c>
      <c r="E11" s="11" t="s">
        <v>71</v>
      </c>
      <c r="F11" s="15">
        <v>0</v>
      </c>
      <c r="G11" s="15">
        <v>94400</v>
      </c>
      <c r="H11" s="15">
        <v>1368.12</v>
      </c>
      <c r="I11" s="15">
        <v>41043.480000000003</v>
      </c>
      <c r="J11" s="15">
        <v>0</v>
      </c>
      <c r="K11" s="15">
        <v>94292.484700000001</v>
      </c>
      <c r="L11" s="15">
        <v>2057.8848294999998</v>
      </c>
      <c r="M11" s="15"/>
      <c r="N11" s="15"/>
      <c r="O11" s="15">
        <v>76141.54671000001</v>
      </c>
      <c r="P11" s="15">
        <v>1683.2111795000001</v>
      </c>
      <c r="Q11" s="15">
        <v>104201.74</v>
      </c>
    </row>
    <row r="12" spans="1:18" ht="133.5" customHeight="1" x14ac:dyDescent="0.25">
      <c r="A12" s="20" t="s">
        <v>50</v>
      </c>
      <c r="B12" s="1" t="s">
        <v>24</v>
      </c>
      <c r="C12" s="22" t="s">
        <v>45</v>
      </c>
      <c r="D12" s="11" t="s">
        <v>43</v>
      </c>
      <c r="E12" s="11" t="s">
        <v>44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8" ht="87" customHeight="1" x14ac:dyDescent="0.25">
      <c r="A13" s="20" t="s">
        <v>61</v>
      </c>
      <c r="B13" s="1" t="s">
        <v>25</v>
      </c>
      <c r="C13" s="11" t="s">
        <v>45</v>
      </c>
      <c r="D13" s="11" t="s">
        <v>43</v>
      </c>
      <c r="E13" s="11" t="s">
        <v>44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ht="24" customHeight="1" x14ac:dyDescent="0.25">
      <c r="A14" s="24"/>
      <c r="B14" s="6" t="s">
        <v>58</v>
      </c>
      <c r="C14" s="11"/>
      <c r="D14" s="11"/>
      <c r="E14" s="11"/>
      <c r="F14" s="15">
        <f>SUM(F11:F13)</f>
        <v>0</v>
      </c>
      <c r="G14" s="15">
        <f>SUM(G11:G13)</f>
        <v>94400</v>
      </c>
      <c r="H14" s="15">
        <f t="shared" ref="H14:Q14" si="1">SUM(H11:H13)</f>
        <v>1368.12</v>
      </c>
      <c r="I14" s="15">
        <f t="shared" si="1"/>
        <v>41043.480000000003</v>
      </c>
      <c r="J14" s="15">
        <f t="shared" si="1"/>
        <v>0</v>
      </c>
      <c r="K14" s="15">
        <f t="shared" si="1"/>
        <v>94292.484700000001</v>
      </c>
      <c r="L14" s="15">
        <f t="shared" si="1"/>
        <v>2057.8848294999998</v>
      </c>
      <c r="M14" s="15">
        <f t="shared" si="1"/>
        <v>0</v>
      </c>
      <c r="N14" s="15">
        <f t="shared" si="1"/>
        <v>0</v>
      </c>
      <c r="O14" s="15">
        <f t="shared" si="1"/>
        <v>76141.54671000001</v>
      </c>
      <c r="P14" s="15">
        <f t="shared" si="1"/>
        <v>1683.2111795000001</v>
      </c>
      <c r="Q14" s="15">
        <f t="shared" si="1"/>
        <v>104201.74</v>
      </c>
    </row>
    <row r="15" spans="1:18" ht="27" customHeight="1" x14ac:dyDescent="0.25">
      <c r="A15" s="20"/>
      <c r="B15" s="1" t="s">
        <v>59</v>
      </c>
      <c r="C15" s="11"/>
      <c r="D15" s="11"/>
      <c r="E15" s="11"/>
      <c r="F15" s="15"/>
      <c r="G15" s="15"/>
      <c r="H15" s="15"/>
      <c r="I15" s="15"/>
      <c r="J15" s="18"/>
      <c r="K15" s="18"/>
      <c r="L15" s="18"/>
      <c r="M15" s="18"/>
      <c r="N15" s="18"/>
      <c r="O15" s="18">
        <v>98884.409239999994</v>
      </c>
      <c r="P15" s="18">
        <v>2934.4144000000001</v>
      </c>
      <c r="Q15" s="18">
        <v>81290.773000000001</v>
      </c>
    </row>
    <row r="16" spans="1:18" ht="20.25" customHeight="1" x14ac:dyDescent="0.25">
      <c r="A16" s="25">
        <v>3</v>
      </c>
      <c r="B16" s="46" t="s">
        <v>26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54"/>
    </row>
    <row r="17" spans="1:17" ht="225" customHeight="1" x14ac:dyDescent="0.25">
      <c r="A17" s="9" t="s">
        <v>12</v>
      </c>
      <c r="B17" s="1" t="s">
        <v>72</v>
      </c>
      <c r="C17" s="13" t="s">
        <v>45</v>
      </c>
      <c r="D17" s="12" t="s">
        <v>43</v>
      </c>
      <c r="E17" s="12" t="s">
        <v>51</v>
      </c>
      <c r="F17" s="16">
        <v>546491.69999999995</v>
      </c>
      <c r="G17" s="16">
        <v>282386.59999999998</v>
      </c>
      <c r="H17" s="16">
        <v>550114.41</v>
      </c>
      <c r="I17" s="16">
        <v>0</v>
      </c>
      <c r="J17" s="16">
        <v>481232.8</v>
      </c>
      <c r="K17" s="16">
        <v>273097.7</v>
      </c>
      <c r="L17" s="16">
        <v>224238.3</v>
      </c>
      <c r="M17" s="16">
        <v>61455.8</v>
      </c>
      <c r="N17" s="16">
        <v>296012.3</v>
      </c>
      <c r="O17" s="16">
        <v>158256.29999999999</v>
      </c>
      <c r="P17" s="16">
        <v>224238.3</v>
      </c>
      <c r="Q17" s="16">
        <v>61455.8</v>
      </c>
    </row>
    <row r="18" spans="1:17" ht="300.75" customHeight="1" x14ac:dyDescent="0.25">
      <c r="A18" s="2" t="s">
        <v>48</v>
      </c>
      <c r="B18" s="3" t="s">
        <v>73</v>
      </c>
      <c r="C18" s="13" t="s">
        <v>45</v>
      </c>
      <c r="D18" s="12" t="s">
        <v>43</v>
      </c>
      <c r="E18" s="12" t="s">
        <v>51</v>
      </c>
      <c r="F18" s="16"/>
      <c r="G18" s="16"/>
      <c r="H18" s="16"/>
      <c r="I18" s="16"/>
      <c r="J18" s="16"/>
      <c r="K18" s="16"/>
      <c r="L18" s="16"/>
      <c r="M18" s="16"/>
      <c r="N18" s="32"/>
      <c r="O18" s="32"/>
      <c r="P18" s="32"/>
      <c r="Q18" s="16"/>
    </row>
    <row r="19" spans="1:17" ht="135.75" customHeight="1" x14ac:dyDescent="0.25">
      <c r="A19" s="2" t="s">
        <v>56</v>
      </c>
      <c r="B19" s="3" t="s">
        <v>49</v>
      </c>
      <c r="C19" s="13" t="s">
        <v>45</v>
      </c>
      <c r="D19" s="12" t="s">
        <v>43</v>
      </c>
      <c r="E19" s="12" t="s">
        <v>51</v>
      </c>
      <c r="F19" s="12"/>
      <c r="G19" s="12">
        <v>208092.1</v>
      </c>
      <c r="H19" s="12">
        <v>124594.15</v>
      </c>
      <c r="I19" s="12"/>
      <c r="J19" s="13"/>
      <c r="K19" s="12">
        <v>208092.1</v>
      </c>
      <c r="L19" s="16">
        <v>41933.5</v>
      </c>
      <c r="M19" s="12">
        <v>8756.4</v>
      </c>
      <c r="N19" s="35"/>
      <c r="O19" s="12">
        <v>83779</v>
      </c>
      <c r="P19" s="16">
        <v>41933.5</v>
      </c>
      <c r="Q19" s="12">
        <v>8756.4</v>
      </c>
    </row>
    <row r="20" spans="1:17" ht="34.5" customHeight="1" x14ac:dyDescent="0.25">
      <c r="A20" s="2"/>
      <c r="B20" s="17" t="s">
        <v>35</v>
      </c>
      <c r="C20" s="12"/>
      <c r="D20" s="12"/>
      <c r="E20" s="16"/>
      <c r="F20" s="16">
        <f>SUM(F17:F19)</f>
        <v>546491.69999999995</v>
      </c>
      <c r="G20" s="16">
        <f t="shared" ref="G20:Q20" si="2">SUM(G17:G19)</f>
        <v>490478.69999999995</v>
      </c>
      <c r="H20" s="16">
        <f t="shared" si="2"/>
        <v>674708.56</v>
      </c>
      <c r="I20" s="16">
        <f t="shared" si="2"/>
        <v>0</v>
      </c>
      <c r="J20" s="16">
        <f t="shared" si="2"/>
        <v>481232.8</v>
      </c>
      <c r="K20" s="16">
        <f t="shared" si="2"/>
        <v>481189.80000000005</v>
      </c>
      <c r="L20" s="16">
        <f t="shared" si="2"/>
        <v>266171.8</v>
      </c>
      <c r="M20" s="16">
        <f t="shared" si="2"/>
        <v>70212.2</v>
      </c>
      <c r="N20" s="16">
        <f t="shared" si="2"/>
        <v>296012.3</v>
      </c>
      <c r="O20" s="16">
        <f t="shared" si="2"/>
        <v>242035.3</v>
      </c>
      <c r="P20" s="16">
        <f t="shared" si="2"/>
        <v>266171.8</v>
      </c>
      <c r="Q20" s="16">
        <f t="shared" si="2"/>
        <v>70212.2</v>
      </c>
    </row>
    <row r="21" spans="1:17" ht="32.25" customHeight="1" x14ac:dyDescent="0.25">
      <c r="A21" s="21"/>
      <c r="B21" s="1" t="s">
        <v>60</v>
      </c>
      <c r="C21" s="30"/>
      <c r="D21" s="11"/>
      <c r="E21" s="11"/>
      <c r="F21" s="11"/>
      <c r="G21" s="11"/>
      <c r="H21" s="15"/>
      <c r="I21" s="11"/>
      <c r="J21" s="11">
        <v>205014.5</v>
      </c>
      <c r="K21" s="11">
        <v>9757.7000000000007</v>
      </c>
      <c r="L21" s="15">
        <v>410392.1</v>
      </c>
      <c r="M21" s="11">
        <v>125485.2</v>
      </c>
      <c r="N21" s="15">
        <v>345379.3</v>
      </c>
      <c r="O21" s="15">
        <v>303765</v>
      </c>
      <c r="P21" s="15">
        <v>410392.1</v>
      </c>
      <c r="Q21" s="11">
        <v>125485.2</v>
      </c>
    </row>
    <row r="22" spans="1:17" ht="18" customHeight="1" x14ac:dyDescent="0.25">
      <c r="A22" s="9" t="s">
        <v>13</v>
      </c>
      <c r="B22" s="52" t="str">
        <f>[1]Лист1!$B$50</f>
        <v xml:space="preserve">Подпрограмма 4 «Обеспечение жильём, оказание содействия для приобретения жилья отдельными категориям граждан, установленных федеральным и областным законодательством» 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11.5" customHeight="1" x14ac:dyDescent="0.25">
      <c r="A23" s="10" t="s">
        <v>14</v>
      </c>
      <c r="B23" s="1" t="str">
        <f>[2]Лист1!$B$8</f>
        <v>Основное мероприятие 4.1.
Обеспечение жилыми помещениями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</v>
      </c>
      <c r="C23" s="13" t="s">
        <v>46</v>
      </c>
      <c r="D23" s="12" t="s">
        <v>43</v>
      </c>
      <c r="E23" s="12" t="s">
        <v>71</v>
      </c>
      <c r="F23" s="16">
        <v>19161.400000000001</v>
      </c>
      <c r="G23" s="36">
        <v>19626.5</v>
      </c>
      <c r="H23" s="16">
        <v>0</v>
      </c>
      <c r="I23" s="16">
        <v>0</v>
      </c>
      <c r="J23" s="16">
        <v>19161.400000000001</v>
      </c>
      <c r="K23" s="16">
        <v>19626.5</v>
      </c>
      <c r="L23" s="16">
        <v>0</v>
      </c>
      <c r="M23" s="16">
        <v>0</v>
      </c>
      <c r="N23" s="16">
        <v>17370.72</v>
      </c>
      <c r="O23" s="16">
        <v>18058.311000000002</v>
      </c>
      <c r="P23" s="16">
        <v>0</v>
      </c>
      <c r="Q23" s="16">
        <v>0</v>
      </c>
    </row>
    <row r="24" spans="1:17" ht="219.75" customHeight="1" x14ac:dyDescent="0.25">
      <c r="A24" s="8" t="s">
        <v>15</v>
      </c>
      <c r="B24" s="1" t="str">
        <f>[1]Лист1!$B$58</f>
        <v xml:space="preserve">Основное мероприятие 4.2.
Обеспечение жилыми помещениями  ветеранов ВОВ в соответствии с Федеральным законом от 12 января 1995 года N 5-ФЗ "О ветеранах" Указом Президента РФ от 07.05.2008 N 714 "Об обеспечении жильем ветеранов Великой Отечественной войны </v>
      </c>
      <c r="C24" s="13" t="s">
        <v>46</v>
      </c>
      <c r="D24" s="11" t="s">
        <v>43</v>
      </c>
      <c r="E24" s="11" t="s">
        <v>71</v>
      </c>
      <c r="F24" s="15">
        <v>96018.9</v>
      </c>
      <c r="G24" s="18">
        <v>965.04</v>
      </c>
      <c r="H24" s="15">
        <v>0</v>
      </c>
      <c r="I24" s="15">
        <v>0</v>
      </c>
      <c r="J24" s="15">
        <v>96018.9</v>
      </c>
      <c r="K24" s="15">
        <v>965.04</v>
      </c>
      <c r="L24" s="15">
        <v>0</v>
      </c>
      <c r="M24" s="15">
        <v>0</v>
      </c>
      <c r="N24" s="15">
        <v>92609.279999999999</v>
      </c>
      <c r="O24" s="15">
        <v>965.04</v>
      </c>
      <c r="P24" s="15">
        <v>0</v>
      </c>
      <c r="Q24" s="15">
        <v>0</v>
      </c>
    </row>
    <row r="25" spans="1:17" ht="177.75" customHeight="1" x14ac:dyDescent="0.25">
      <c r="A25" s="19" t="s">
        <v>62</v>
      </c>
      <c r="B25" s="1" t="s">
        <v>53</v>
      </c>
      <c r="C25" s="13" t="s">
        <v>46</v>
      </c>
      <c r="D25" s="11" t="s">
        <v>43</v>
      </c>
      <c r="E25" s="11" t="s">
        <v>71</v>
      </c>
      <c r="F25" s="15"/>
      <c r="G25" s="18">
        <v>8288.4</v>
      </c>
      <c r="H25" s="15">
        <v>0</v>
      </c>
      <c r="I25" s="15">
        <v>0</v>
      </c>
      <c r="J25" s="15">
        <v>0</v>
      </c>
      <c r="K25" s="15">
        <v>8288.4</v>
      </c>
      <c r="L25" s="15">
        <v>0</v>
      </c>
      <c r="M25" s="15">
        <v>0</v>
      </c>
      <c r="N25" s="15">
        <v>0</v>
      </c>
      <c r="O25" s="15">
        <v>8288.4</v>
      </c>
      <c r="P25" s="15">
        <v>0</v>
      </c>
      <c r="Q25" s="15">
        <v>0</v>
      </c>
    </row>
    <row r="26" spans="1:17" ht="31.5" customHeight="1" x14ac:dyDescent="0.25">
      <c r="A26" s="5"/>
      <c r="B26" s="6" t="s">
        <v>36</v>
      </c>
      <c r="C26" s="11"/>
      <c r="D26" s="11"/>
      <c r="E26" s="11"/>
      <c r="F26" s="15">
        <f>SUM(F23+F24+F25)</f>
        <v>115180.29999999999</v>
      </c>
      <c r="G26" s="18">
        <f>SUM(G23:G25)</f>
        <v>28879.940000000002</v>
      </c>
      <c r="H26" s="15">
        <f>SUM(H23:H25)</f>
        <v>0</v>
      </c>
      <c r="I26" s="15">
        <f>SUM(I23:I25)</f>
        <v>0</v>
      </c>
      <c r="J26" s="15">
        <f>SUM(J23+J24+J25)</f>
        <v>115180.29999999999</v>
      </c>
      <c r="K26" s="15">
        <f>SUM(K23+K24+K25)</f>
        <v>28879.940000000002</v>
      </c>
      <c r="L26" s="15">
        <f>SUM(L23:L25)</f>
        <v>0</v>
      </c>
      <c r="M26" s="15">
        <f t="shared" ref="M26:Q26" si="3">SUM(M23:M25)</f>
        <v>0</v>
      </c>
      <c r="N26" s="15">
        <f t="shared" si="3"/>
        <v>109980</v>
      </c>
      <c r="O26" s="15">
        <f t="shared" si="3"/>
        <v>27311.751000000004</v>
      </c>
      <c r="P26" s="15">
        <f t="shared" si="3"/>
        <v>0</v>
      </c>
      <c r="Q26" s="15">
        <f t="shared" si="3"/>
        <v>0</v>
      </c>
    </row>
    <row r="27" spans="1:17" ht="27.75" customHeight="1" x14ac:dyDescent="0.25">
      <c r="A27" s="9">
        <v>5</v>
      </c>
      <c r="B27" s="52" t="s">
        <v>27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34.75" customHeight="1" x14ac:dyDescent="0.25">
      <c r="A28" s="55" t="s">
        <v>16</v>
      </c>
      <c r="B28" s="37" t="s">
        <v>28</v>
      </c>
      <c r="C28" s="33" t="s">
        <v>47</v>
      </c>
      <c r="D28" s="11" t="s">
        <v>43</v>
      </c>
      <c r="E28" s="11" t="s">
        <v>71</v>
      </c>
      <c r="F28" s="15">
        <v>21982.1</v>
      </c>
      <c r="G28" s="15">
        <v>741938.3</v>
      </c>
      <c r="H28" s="15">
        <v>0</v>
      </c>
      <c r="I28" s="15">
        <v>0</v>
      </c>
      <c r="J28" s="15">
        <v>21982.1</v>
      </c>
      <c r="K28" s="15">
        <v>741938.3</v>
      </c>
      <c r="L28" s="15">
        <v>0</v>
      </c>
      <c r="M28" s="15">
        <v>0</v>
      </c>
      <c r="N28" s="15">
        <v>21982.1</v>
      </c>
      <c r="O28" s="38">
        <v>642487.4</v>
      </c>
      <c r="P28" s="15">
        <v>0</v>
      </c>
      <c r="Q28" s="15">
        <v>0</v>
      </c>
    </row>
    <row r="29" spans="1:17" ht="25.5" customHeight="1" thickBot="1" x14ac:dyDescent="0.3">
      <c r="A29" s="56"/>
      <c r="B29" s="6" t="s">
        <v>37</v>
      </c>
      <c r="C29" s="11"/>
      <c r="D29" s="11"/>
      <c r="E29" s="11"/>
      <c r="F29" s="15">
        <f>SUM(F28)</f>
        <v>21982.1</v>
      </c>
      <c r="G29" s="15">
        <f>SUM(G28)</f>
        <v>741938.3</v>
      </c>
      <c r="H29" s="15"/>
      <c r="I29" s="15">
        <v>0</v>
      </c>
      <c r="J29" s="15">
        <f>J28</f>
        <v>21982.1</v>
      </c>
      <c r="K29" s="15">
        <f>SUM(K28)</f>
        <v>741938.3</v>
      </c>
      <c r="L29" s="15"/>
      <c r="M29" s="15"/>
      <c r="N29" s="15">
        <f>N28</f>
        <v>21982.1</v>
      </c>
      <c r="O29" s="38">
        <f>SUM(O28)</f>
        <v>642487.4</v>
      </c>
      <c r="P29" s="15"/>
      <c r="Q29" s="15"/>
    </row>
    <row r="30" spans="1:17" ht="14.25" customHeight="1" x14ac:dyDescent="0.25">
      <c r="A30" s="4">
        <v>6</v>
      </c>
      <c r="B30" s="52" t="s">
        <v>29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61.5" customHeight="1" x14ac:dyDescent="0.25">
      <c r="A31" s="57" t="s">
        <v>17</v>
      </c>
      <c r="B31" s="3" t="s">
        <v>30</v>
      </c>
      <c r="C31" s="33" t="s">
        <v>45</v>
      </c>
      <c r="D31" s="11" t="s">
        <v>43</v>
      </c>
      <c r="E31" s="11" t="s">
        <v>71</v>
      </c>
      <c r="F31" s="11"/>
      <c r="G31" s="15">
        <v>79564.289999999994</v>
      </c>
      <c r="H31" s="15">
        <v>4187.59</v>
      </c>
      <c r="I31" s="15">
        <v>0</v>
      </c>
      <c r="J31" s="15">
        <v>0</v>
      </c>
      <c r="K31" s="15">
        <v>79564.289999999994</v>
      </c>
      <c r="L31" s="15">
        <v>5664.2060000000001</v>
      </c>
      <c r="M31" s="15">
        <v>0</v>
      </c>
      <c r="N31" s="15">
        <v>0</v>
      </c>
      <c r="O31" s="15">
        <v>57447.91</v>
      </c>
      <c r="P31" s="15">
        <v>5664.21</v>
      </c>
      <c r="Q31" s="15">
        <v>0</v>
      </c>
    </row>
    <row r="32" spans="1:17" ht="24.75" customHeight="1" x14ac:dyDescent="0.25">
      <c r="A32" s="55"/>
      <c r="B32" s="6" t="s">
        <v>38</v>
      </c>
      <c r="C32" s="11"/>
      <c r="D32" s="11"/>
      <c r="E32" s="11"/>
      <c r="F32" s="11">
        <f>SUM(F31)</f>
        <v>0</v>
      </c>
      <c r="G32" s="15">
        <f>SUM(G31)</f>
        <v>79564.289999999994</v>
      </c>
      <c r="H32" s="15">
        <f>SUM(H31)</f>
        <v>4187.59</v>
      </c>
      <c r="I32" s="15">
        <f>SUM(I31)</f>
        <v>0</v>
      </c>
      <c r="J32" s="15">
        <f t="shared" ref="J32:Q32" si="4">SUM(J31)</f>
        <v>0</v>
      </c>
      <c r="K32" s="15">
        <f t="shared" si="4"/>
        <v>79564.289999999994</v>
      </c>
      <c r="L32" s="15">
        <f t="shared" si="4"/>
        <v>5664.2060000000001</v>
      </c>
      <c r="M32" s="15">
        <f t="shared" si="4"/>
        <v>0</v>
      </c>
      <c r="N32" s="15">
        <f t="shared" si="4"/>
        <v>0</v>
      </c>
      <c r="O32" s="15">
        <f>SUM(O31)</f>
        <v>57447.91</v>
      </c>
      <c r="P32" s="15">
        <f t="shared" si="4"/>
        <v>5664.21</v>
      </c>
      <c r="Q32" s="15">
        <f t="shared" si="4"/>
        <v>0</v>
      </c>
    </row>
    <row r="33" spans="1:17" ht="23.25" customHeight="1" thickBot="1" x14ac:dyDescent="0.3">
      <c r="A33" s="55"/>
      <c r="B33" s="3" t="s">
        <v>57</v>
      </c>
      <c r="C33" s="33"/>
      <c r="D33" s="11"/>
      <c r="E33" s="11"/>
      <c r="F33" s="11"/>
      <c r="G33" s="15"/>
      <c r="H33" s="15"/>
      <c r="I33" s="15"/>
      <c r="J33" s="15"/>
      <c r="K33" s="15"/>
      <c r="L33" s="15"/>
      <c r="M33" s="15"/>
      <c r="N33" s="15"/>
      <c r="O33" s="15">
        <v>34696.297700000003</v>
      </c>
      <c r="P33" s="15">
        <v>3934.8290000000002</v>
      </c>
      <c r="Q33" s="15"/>
    </row>
    <row r="34" spans="1:17" ht="17.25" customHeight="1" x14ac:dyDescent="0.25">
      <c r="A34" s="4">
        <v>7</v>
      </c>
      <c r="B34" s="58" t="s">
        <v>31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t="180.75" customHeight="1" x14ac:dyDescent="0.25">
      <c r="A35" s="57" t="s">
        <v>18</v>
      </c>
      <c r="B35" s="1" t="s">
        <v>32</v>
      </c>
      <c r="C35" s="22" t="s">
        <v>45</v>
      </c>
      <c r="D35" s="11" t="s">
        <v>43</v>
      </c>
      <c r="E35" s="11" t="s">
        <v>70</v>
      </c>
      <c r="F35" s="15">
        <f t="shared" ref="F35:F37" si="5">SUM(F32)</f>
        <v>0</v>
      </c>
      <c r="G35" s="15">
        <v>225000</v>
      </c>
      <c r="H35" s="15">
        <v>11842.1</v>
      </c>
      <c r="I35" s="15">
        <v>0</v>
      </c>
      <c r="J35" s="15"/>
      <c r="K35" s="15">
        <v>225000</v>
      </c>
      <c r="L35" s="15">
        <v>34812.985999999997</v>
      </c>
      <c r="M35" s="15"/>
      <c r="N35" s="15"/>
      <c r="O35" s="15">
        <v>20312.692999999999</v>
      </c>
      <c r="P35" s="15">
        <v>914.76099999999997</v>
      </c>
      <c r="Q35" s="15"/>
    </row>
    <row r="36" spans="1:17" ht="179.25" customHeight="1" x14ac:dyDescent="0.25">
      <c r="A36" s="55"/>
      <c r="B36" s="1" t="s">
        <v>52</v>
      </c>
      <c r="C36" s="22" t="s">
        <v>45</v>
      </c>
      <c r="D36" s="11" t="s">
        <v>43</v>
      </c>
      <c r="E36" s="11" t="s">
        <v>51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24" customHeight="1" x14ac:dyDescent="0.25">
      <c r="A37" s="55"/>
      <c r="B37" s="6" t="s">
        <v>39</v>
      </c>
      <c r="C37" s="11"/>
      <c r="D37" s="11"/>
      <c r="E37" s="11"/>
      <c r="F37" s="15">
        <f t="shared" si="5"/>
        <v>0</v>
      </c>
      <c r="G37" s="15">
        <f>SUM(G35:G36)</f>
        <v>225000</v>
      </c>
      <c r="H37" s="15">
        <f>SUM(H35:H36)</f>
        <v>11842.1</v>
      </c>
      <c r="I37" s="15">
        <f>SUM(I35:I36)</f>
        <v>0</v>
      </c>
      <c r="J37" s="15">
        <f t="shared" ref="J37:Q37" si="6">SUM(J35:J36)</f>
        <v>0</v>
      </c>
      <c r="K37" s="15">
        <f t="shared" si="6"/>
        <v>225000</v>
      </c>
      <c r="L37" s="15">
        <f t="shared" si="6"/>
        <v>34812.985999999997</v>
      </c>
      <c r="M37" s="15">
        <f t="shared" si="6"/>
        <v>0</v>
      </c>
      <c r="N37" s="15">
        <f t="shared" si="6"/>
        <v>0</v>
      </c>
      <c r="O37" s="15">
        <f t="shared" si="6"/>
        <v>20312.692999999999</v>
      </c>
      <c r="P37" s="15">
        <f t="shared" si="6"/>
        <v>914.76099999999997</v>
      </c>
      <c r="Q37" s="15">
        <f t="shared" si="6"/>
        <v>0</v>
      </c>
    </row>
    <row r="38" spans="1:17" ht="44.25" customHeight="1" thickBot="1" x14ac:dyDescent="0.3">
      <c r="A38" s="61"/>
      <c r="B38" s="1" t="s">
        <v>59</v>
      </c>
      <c r="C38" s="11"/>
      <c r="D38" s="11"/>
      <c r="E38" s="11"/>
      <c r="F38" s="15"/>
      <c r="G38" s="15"/>
      <c r="H38" s="15"/>
      <c r="I38" s="15"/>
      <c r="J38" s="15"/>
      <c r="K38" s="15"/>
      <c r="L38" s="15"/>
      <c r="M38" s="15"/>
      <c r="N38" s="15"/>
      <c r="O38" s="15">
        <v>96622.9</v>
      </c>
      <c r="P38" s="15">
        <v>5490.2</v>
      </c>
      <c r="Q38" s="15"/>
    </row>
    <row r="39" spans="1:17" ht="24.75" customHeight="1" x14ac:dyDescent="0.25">
      <c r="A39" s="4">
        <v>8</v>
      </c>
      <c r="B39" s="52" t="s">
        <v>33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4.5" customHeight="1" x14ac:dyDescent="0.25">
      <c r="A40" s="57"/>
      <c r="B40" s="1" t="s">
        <v>40</v>
      </c>
      <c r="C40" s="22" t="s">
        <v>46</v>
      </c>
      <c r="D40" s="11" t="s">
        <v>43</v>
      </c>
      <c r="E40" s="11" t="s">
        <v>71</v>
      </c>
      <c r="F40" s="15"/>
      <c r="G40" s="15">
        <v>128010.5</v>
      </c>
      <c r="H40" s="15">
        <v>0</v>
      </c>
      <c r="I40" s="15">
        <v>0</v>
      </c>
      <c r="J40" s="15">
        <v>0</v>
      </c>
      <c r="K40" s="15">
        <v>128010.5</v>
      </c>
      <c r="L40" s="15">
        <v>0</v>
      </c>
      <c r="M40" s="15">
        <v>0</v>
      </c>
      <c r="N40" s="15">
        <v>0</v>
      </c>
      <c r="O40" s="15">
        <v>128010.5</v>
      </c>
      <c r="P40" s="15">
        <v>0</v>
      </c>
      <c r="Q40" s="15">
        <v>0</v>
      </c>
    </row>
    <row r="41" spans="1:17" ht="177" customHeight="1" x14ac:dyDescent="0.25">
      <c r="A41" s="55"/>
      <c r="B41" s="1" t="s">
        <v>54</v>
      </c>
      <c r="C41" s="22" t="s">
        <v>46</v>
      </c>
      <c r="D41" s="11" t="s">
        <v>43</v>
      </c>
      <c r="E41" s="11" t="s">
        <v>71</v>
      </c>
      <c r="F41" s="15"/>
      <c r="G41" s="15">
        <v>0</v>
      </c>
      <c r="H41" s="15">
        <v>0</v>
      </c>
      <c r="I41" s="15">
        <v>565750.69999999995</v>
      </c>
      <c r="J41" s="15">
        <v>0</v>
      </c>
      <c r="K41" s="15">
        <v>0</v>
      </c>
      <c r="L41" s="15">
        <v>0</v>
      </c>
      <c r="M41" s="15">
        <v>558155.4</v>
      </c>
      <c r="N41" s="15">
        <v>0</v>
      </c>
      <c r="O41" s="15">
        <v>0</v>
      </c>
      <c r="P41" s="15">
        <v>0</v>
      </c>
      <c r="Q41" s="15">
        <v>558155.4</v>
      </c>
    </row>
    <row r="42" spans="1:17" ht="257.25" customHeight="1" x14ac:dyDescent="0.25">
      <c r="A42" s="55"/>
      <c r="B42" s="1" t="s">
        <v>74</v>
      </c>
      <c r="C42" s="22" t="s">
        <v>46</v>
      </c>
      <c r="D42" s="11" t="s">
        <v>43</v>
      </c>
      <c r="E42" s="11" t="s">
        <v>71</v>
      </c>
      <c r="F42" s="15">
        <v>56859.199999999997</v>
      </c>
      <c r="G42" s="15">
        <v>220000</v>
      </c>
      <c r="H42" s="15">
        <v>58100.5</v>
      </c>
      <c r="I42" s="15">
        <v>218411.6</v>
      </c>
      <c r="J42" s="15">
        <v>0</v>
      </c>
      <c r="K42" s="15">
        <v>219645.8</v>
      </c>
      <c r="L42" s="15">
        <v>58100.5</v>
      </c>
      <c r="M42" s="15">
        <v>218411.6</v>
      </c>
      <c r="N42" s="15">
        <v>0</v>
      </c>
      <c r="O42" s="15">
        <v>219645.8</v>
      </c>
      <c r="P42" s="15">
        <v>58100.5</v>
      </c>
      <c r="Q42" s="15">
        <v>218411.6</v>
      </c>
    </row>
    <row r="43" spans="1:17" ht="27.75" customHeight="1" x14ac:dyDescent="0.25">
      <c r="A43" s="56"/>
      <c r="B43" s="6" t="s">
        <v>41</v>
      </c>
      <c r="C43" s="11"/>
      <c r="D43" s="11"/>
      <c r="E43" s="11"/>
      <c r="F43" s="15">
        <f>SUM(F40+F41+F42)</f>
        <v>56859.199999999997</v>
      </c>
      <c r="G43" s="15">
        <f>SUM(G40+G41+G42)</f>
        <v>348010.5</v>
      </c>
      <c r="H43" s="15">
        <f>SUM(H40+H41+H42)</f>
        <v>58100.5</v>
      </c>
      <c r="I43" s="15">
        <f>SUM(I40:I42)</f>
        <v>784162.29999999993</v>
      </c>
      <c r="J43" s="15">
        <f t="shared" ref="J43:Q43" si="7">SUM(J40:J42)</f>
        <v>0</v>
      </c>
      <c r="K43" s="15">
        <f t="shared" si="7"/>
        <v>347656.3</v>
      </c>
      <c r="L43" s="15">
        <f t="shared" si="7"/>
        <v>58100.5</v>
      </c>
      <c r="M43" s="15">
        <f t="shared" si="7"/>
        <v>776567</v>
      </c>
      <c r="N43" s="15">
        <f t="shared" si="7"/>
        <v>0</v>
      </c>
      <c r="O43" s="15">
        <f>SUM(O40:O42)</f>
        <v>347656.3</v>
      </c>
      <c r="P43" s="15">
        <f t="shared" si="7"/>
        <v>58100.5</v>
      </c>
      <c r="Q43" s="15">
        <f t="shared" si="7"/>
        <v>776567</v>
      </c>
    </row>
    <row r="44" spans="1:17" ht="36" customHeight="1" thickBot="1" x14ac:dyDescent="0.3">
      <c r="A44" s="28"/>
      <c r="B44" s="1" t="s">
        <v>59</v>
      </c>
      <c r="C44" s="11"/>
      <c r="D44" s="11"/>
      <c r="E44" s="11"/>
      <c r="F44" s="15"/>
      <c r="G44" s="15"/>
      <c r="H44" s="15"/>
      <c r="I44" s="15"/>
      <c r="J44" s="15"/>
      <c r="K44" s="15"/>
      <c r="L44" s="15"/>
      <c r="M44" s="15"/>
      <c r="N44" s="15">
        <v>7178.26</v>
      </c>
      <c r="O44" s="15">
        <v>8709.6200000000008</v>
      </c>
      <c r="P44" s="15">
        <v>8039.65</v>
      </c>
      <c r="Q44" s="15">
        <v>130987.1</v>
      </c>
    </row>
    <row r="45" spans="1:17" ht="27.75" customHeight="1" x14ac:dyDescent="0.25">
      <c r="A45" s="26">
        <v>11</v>
      </c>
      <c r="B45" s="52" t="s">
        <v>63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83" customHeight="1" x14ac:dyDescent="0.25">
      <c r="A46" s="27"/>
      <c r="B46" s="1" t="s">
        <v>64</v>
      </c>
      <c r="C46" s="33" t="s">
        <v>46</v>
      </c>
      <c r="D46" s="33" t="s">
        <v>43</v>
      </c>
      <c r="E46" s="33" t="s">
        <v>69</v>
      </c>
      <c r="F46" s="15">
        <v>0</v>
      </c>
      <c r="G46" s="15">
        <v>44281.462</v>
      </c>
      <c r="H46" s="15">
        <v>0</v>
      </c>
      <c r="I46" s="15">
        <v>0</v>
      </c>
      <c r="J46" s="15">
        <v>0</v>
      </c>
      <c r="K46" s="15">
        <v>44281.5</v>
      </c>
      <c r="L46" s="15">
        <v>0</v>
      </c>
      <c r="M46" s="15">
        <v>0</v>
      </c>
      <c r="N46" s="15">
        <v>0</v>
      </c>
      <c r="O46" s="15">
        <v>40717.960749999998</v>
      </c>
      <c r="P46" s="15">
        <v>0</v>
      </c>
      <c r="Q46" s="15">
        <v>0</v>
      </c>
    </row>
    <row r="47" spans="1:17" ht="25.5" customHeight="1" x14ac:dyDescent="0.25">
      <c r="A47" s="27"/>
      <c r="B47" s="6" t="s">
        <v>65</v>
      </c>
      <c r="C47" s="33"/>
      <c r="D47" s="33"/>
      <c r="E47" s="33"/>
      <c r="F47" s="18">
        <f t="shared" ref="F47:Q47" si="8">SUM(F46)</f>
        <v>0</v>
      </c>
      <c r="G47" s="18">
        <f t="shared" si="8"/>
        <v>44281.462</v>
      </c>
      <c r="H47" s="18">
        <f t="shared" si="8"/>
        <v>0</v>
      </c>
      <c r="I47" s="18">
        <f t="shared" si="8"/>
        <v>0</v>
      </c>
      <c r="J47" s="18">
        <f t="shared" si="8"/>
        <v>0</v>
      </c>
      <c r="K47" s="18">
        <f t="shared" si="8"/>
        <v>44281.5</v>
      </c>
      <c r="L47" s="18">
        <f t="shared" si="8"/>
        <v>0</v>
      </c>
      <c r="M47" s="18">
        <f t="shared" si="8"/>
        <v>0</v>
      </c>
      <c r="N47" s="18">
        <f t="shared" si="8"/>
        <v>0</v>
      </c>
      <c r="O47" s="18">
        <f t="shared" si="8"/>
        <v>40717.960749999998</v>
      </c>
      <c r="P47" s="18">
        <f t="shared" si="8"/>
        <v>0</v>
      </c>
      <c r="Q47" s="18">
        <f t="shared" si="8"/>
        <v>0</v>
      </c>
    </row>
    <row r="48" spans="1:17" ht="36" customHeight="1" x14ac:dyDescent="0.25">
      <c r="A48" s="29"/>
      <c r="B48" s="14" t="s">
        <v>42</v>
      </c>
      <c r="C48" s="11"/>
      <c r="D48" s="11"/>
      <c r="E48" s="11"/>
      <c r="F48" s="15">
        <f>SUM(F8+F14+F20+F26+F29+F32+F37+F43+F47)</f>
        <v>754849.85</v>
      </c>
      <c r="G48" s="15">
        <f t="shared" ref="G48:Q48" si="9">SUM(G8+G14+G20+G26+G29+G32+G37+G43+G47)</f>
        <v>2421742.6919999998</v>
      </c>
      <c r="H48" s="15">
        <f t="shared" si="9"/>
        <v>761841.97</v>
      </c>
      <c r="I48" s="15">
        <f t="shared" si="9"/>
        <v>994560.55999999994</v>
      </c>
      <c r="J48" s="15">
        <f t="shared" si="9"/>
        <v>632731.74999999988</v>
      </c>
      <c r="K48" s="15">
        <f t="shared" si="9"/>
        <v>2411992.1147000003</v>
      </c>
      <c r="L48" s="15">
        <f t="shared" si="9"/>
        <v>387218.15082949999</v>
      </c>
      <c r="M48" s="15">
        <f t="shared" si="9"/>
        <v>846779.2</v>
      </c>
      <c r="N48" s="15">
        <f t="shared" si="9"/>
        <v>440229.39999999997</v>
      </c>
      <c r="O48" s="15">
        <f t="shared" si="9"/>
        <v>1789663.9465600001</v>
      </c>
      <c r="P48" s="15">
        <f t="shared" si="9"/>
        <v>350901.7851795</v>
      </c>
      <c r="Q48" s="15">
        <f t="shared" si="9"/>
        <v>1075937.2014899999</v>
      </c>
    </row>
    <row r="49" spans="1:17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</sheetData>
  <mergeCells count="24">
    <mergeCell ref="B45:Q45"/>
    <mergeCell ref="A40:A43"/>
    <mergeCell ref="B39:Q39"/>
    <mergeCell ref="A31:A33"/>
    <mergeCell ref="B30:Q30"/>
    <mergeCell ref="B34:Q34"/>
    <mergeCell ref="A35:A38"/>
    <mergeCell ref="B10:Q10"/>
    <mergeCell ref="B16:Q16"/>
    <mergeCell ref="A28:A29"/>
    <mergeCell ref="B27:Q27"/>
    <mergeCell ref="B22:Q22"/>
    <mergeCell ref="R2:R3"/>
    <mergeCell ref="A1:R1"/>
    <mergeCell ref="B5:R5"/>
    <mergeCell ref="C2:C3"/>
    <mergeCell ref="A7:A9"/>
    <mergeCell ref="J2:M2"/>
    <mergeCell ref="F2:I2"/>
    <mergeCell ref="N2:Q2"/>
    <mergeCell ref="A2:A3"/>
    <mergeCell ref="D2:D3"/>
    <mergeCell ref="E2:E3"/>
    <mergeCell ref="B2:B3"/>
  </mergeCells>
  <phoneticPr fontId="6" type="noConversion"/>
  <pageMargins left="0.19685039370078741" right="0" top="0.74803149606299213" bottom="0.74803149606299213" header="0.31496062992125984" footer="0.31496062992125984"/>
  <pageSetup paperSize="9" scale="82" orientation="landscape" r:id="rId1"/>
  <rowBreaks count="3" manualBreakCount="3">
    <brk id="15" max="16383" man="1"/>
    <brk id="21" max="16383" man="1"/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2016-02-03T14:08:27Z</cp:lastPrinted>
  <dcterms:created xsi:type="dcterms:W3CDTF">2014-04-09T12:42:53Z</dcterms:created>
  <dcterms:modified xsi:type="dcterms:W3CDTF">2016-04-05T06:41:55Z</dcterms:modified>
</cp:coreProperties>
</file>